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dzakula\Documents\Financijski plan\2025-2027\Rebalans 2025\UV dokumentacija\"/>
    </mc:Choice>
  </mc:AlternateContent>
  <xr:revisionPtr revIDLastSave="0" documentId="13_ncr:1_{31C13618-7CBB-401B-B2C9-2FB3FA8BDE46}" xr6:coauthVersionLast="47" xr6:coauthVersionMax="47" xr10:uidLastSave="{00000000-0000-0000-0000-000000000000}"/>
  <bookViews>
    <workbookView xWindow="-120" yWindow="-120" windowWidth="29040" windowHeight="17520" tabRatio="826" firstSheet="1" activeTab="1" xr2:uid="{00000000-000D-0000-FFFF-FFFF00000000}"/>
  </bookViews>
  <sheets>
    <sheet name="ANALIZA" sheetId="29" state="hidden" r:id="rId1"/>
    <sheet name="izvori 1" sheetId="57" r:id="rId2"/>
    <sheet name="izvori 5" sheetId="58" r:id="rId3"/>
    <sheet name="konto 5 - izdaci" sheetId="59" state="hidden" r:id="rId4"/>
    <sheet name="iZVRŠENJE 22.08." sheetId="60" state="hidden" r:id="rId5"/>
  </sheets>
  <definedNames>
    <definedName name="_xlnm._FilterDatabase" localSheetId="0" hidden="1">ANALIZA!$A$1:$U$1319</definedName>
    <definedName name="_xlnm._FilterDatabase" localSheetId="1" hidden="1">'izvori 1'!$A$1:$P$80</definedName>
    <definedName name="_xlnm._FilterDatabase" localSheetId="2" hidden="1">'izvori 5'!$A$1:$K$17</definedName>
    <definedName name="_xlnm._FilterDatabase" localSheetId="4" hidden="1">'iZVRŠENJE 22.08.'!$A$1:$G$2452</definedName>
    <definedName name="_xlnm._FilterDatabase" localSheetId="3" hidden="1">'konto 5 - izdaci'!$A$1:$H$72</definedName>
    <definedName name="_xlnm.Print_Area" localSheetId="0">ANALIZA!$A$1:$U$1320</definedName>
    <definedName name="_xlnm.Print_Area" localSheetId="1">'izvori 1'!$A$1:$O$85</definedName>
    <definedName name="_xlnm.Print_Area" localSheetId="2">'izvori 5'!$A$1:$K$17</definedName>
    <definedName name="_xlnm.Print_Area" localSheetId="3">'konto 5 - izdaci'!$A$1:$K$72</definedName>
    <definedName name="_xlnm.Print_Titles" localSheetId="0">ANALIZA!$1:$2</definedName>
    <definedName name="_xlnm.Print_Titles" localSheetId="2">'izvori 5'!$1:$1</definedName>
    <definedName name="_xlnm.Print_Titles" localSheetId="3">'konto 5 - izdaci'!$1:$1</definedName>
    <definedName name="Z_690963E0_70D2_4DD9_8517_3DDCFA408CAC_.wvu.Cols" localSheetId="0" hidden="1">ANALIZA!$G:$N,ANALIZA!$Q:$Q</definedName>
    <definedName name="Z_690963E0_70D2_4DD9_8517_3DDCFA408CAC_.wvu.FilterData" localSheetId="0" hidden="1">ANALIZA!$A$1:$U$1319</definedName>
    <definedName name="Z_690963E0_70D2_4DD9_8517_3DDCFA408CAC_.wvu.FilterData" localSheetId="1" hidden="1">'izvori 1'!$B$2:$F$80</definedName>
    <definedName name="Z_690963E0_70D2_4DD9_8517_3DDCFA408CAC_.wvu.FilterData" localSheetId="2" hidden="1">'izvori 5'!$B$1:$F$17</definedName>
    <definedName name="Z_690963E0_70D2_4DD9_8517_3DDCFA408CAC_.wvu.FilterData" localSheetId="3" hidden="1">'konto 5 - izdaci'!$B$1:$F$18</definedName>
    <definedName name="Z_690963E0_70D2_4DD9_8517_3DDCFA408CAC_.wvu.PrintArea" localSheetId="0" hidden="1">ANALIZA!$A$1:$U$1320</definedName>
    <definedName name="Z_690963E0_70D2_4DD9_8517_3DDCFA408CAC_.wvu.PrintArea" localSheetId="1" hidden="1">'izvori 1'!$B$2:$F$80</definedName>
    <definedName name="Z_690963E0_70D2_4DD9_8517_3DDCFA408CAC_.wvu.PrintArea" localSheetId="2" hidden="1">'izvori 5'!$B$1:$F$17</definedName>
    <definedName name="Z_690963E0_70D2_4DD9_8517_3DDCFA408CAC_.wvu.PrintArea" localSheetId="3" hidden="1">'konto 5 - izdaci'!$B$1:$F$18</definedName>
    <definedName name="Z_690963E0_70D2_4DD9_8517_3DDCFA408CAC_.wvu.PrintTitles" localSheetId="0" hidden="1">ANALIZA!$1:$2</definedName>
    <definedName name="Z_690963E0_70D2_4DD9_8517_3DDCFA408CAC_.wvu.PrintTitles" localSheetId="1" hidden="1">'izvori 1'!$2:$3</definedName>
    <definedName name="Z_690963E0_70D2_4DD9_8517_3DDCFA408CAC_.wvu.PrintTitles" localSheetId="2" hidden="1">'izvori 5'!$1:$2</definedName>
    <definedName name="Z_690963E0_70D2_4DD9_8517_3DDCFA408CAC_.wvu.PrintTitles" localSheetId="3" hidden="1">'konto 5 - izdaci'!$1:$3</definedName>
    <definedName name="Z_690963E0_70D2_4DD9_8517_3DDCFA408CAC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ADF3AB29_43ED_443C_A574_B6816DBD0304_.wvu.Cols" localSheetId="0" hidden="1">ANALIZA!$G:$N,ANALIZA!$Q:$Q</definedName>
    <definedName name="Z_ADF3AB29_43ED_443C_A574_B6816DBD0304_.wvu.FilterData" localSheetId="0" hidden="1">ANALIZA!$A$1:$U$1319</definedName>
    <definedName name="Z_ADF3AB29_43ED_443C_A574_B6816DBD0304_.wvu.FilterData" localSheetId="1" hidden="1">'izvori 1'!$B$2:$F$80</definedName>
    <definedName name="Z_ADF3AB29_43ED_443C_A574_B6816DBD0304_.wvu.FilterData" localSheetId="2" hidden="1">'izvori 5'!$B$1:$F$17</definedName>
    <definedName name="Z_ADF3AB29_43ED_443C_A574_B6816DBD0304_.wvu.FilterData" localSheetId="3" hidden="1">'konto 5 - izdaci'!$B$1:$F$18</definedName>
    <definedName name="Z_ADF3AB29_43ED_443C_A574_B6816DBD0304_.wvu.PrintArea" localSheetId="0" hidden="1">ANALIZA!$A$1:$U$1320</definedName>
    <definedName name="Z_ADF3AB29_43ED_443C_A574_B6816DBD0304_.wvu.PrintArea" localSheetId="1" hidden="1">'izvori 1'!$B$2:$F$80</definedName>
    <definedName name="Z_ADF3AB29_43ED_443C_A574_B6816DBD0304_.wvu.PrintArea" localSheetId="2" hidden="1">'izvori 5'!$B$1:$F$17</definedName>
    <definedName name="Z_ADF3AB29_43ED_443C_A574_B6816DBD0304_.wvu.PrintArea" localSheetId="3" hidden="1">'konto 5 - izdaci'!$B$1:$F$18</definedName>
    <definedName name="Z_ADF3AB29_43ED_443C_A574_B6816DBD0304_.wvu.PrintTitles" localSheetId="0" hidden="1">ANALIZA!$1:$2</definedName>
    <definedName name="Z_ADF3AB29_43ED_443C_A574_B6816DBD0304_.wvu.PrintTitles" localSheetId="1" hidden="1">'izvori 1'!$2:$3</definedName>
    <definedName name="Z_ADF3AB29_43ED_443C_A574_B6816DBD0304_.wvu.PrintTitles" localSheetId="2" hidden="1">'izvori 5'!$1:$2</definedName>
    <definedName name="Z_ADF3AB29_43ED_443C_A574_B6816DBD0304_.wvu.PrintTitles" localSheetId="3" hidden="1">'konto 5 - izdaci'!$1:$3</definedName>
    <definedName name="Z_ADF3AB29_43ED_443C_A574_B6816DBD0304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BF7D9503_FC72_444A_AD83_942488A2948C_.wvu.Cols" localSheetId="0" hidden="1">ANALIZA!#REF!,ANALIZA!#REF!,ANALIZA!#REF!</definedName>
    <definedName name="Z_BF7D9503_FC72_444A_AD83_942488A2948C_.wvu.Cols" localSheetId="1" hidden="1">'izvori 1'!#REF!,'izvori 1'!#REF!,'izvori 1'!#REF!</definedName>
    <definedName name="Z_BF7D9503_FC72_444A_AD83_942488A2948C_.wvu.Cols" localSheetId="2" hidden="1">'izvori 5'!#REF!,'izvori 5'!#REF!,'izvori 5'!#REF!</definedName>
    <definedName name="Z_BF7D9503_FC72_444A_AD83_942488A2948C_.wvu.Cols" localSheetId="3" hidden="1">'konto 5 - izdaci'!#REF!,'konto 5 - izdaci'!#REF!,'konto 5 - izdaci'!#REF!</definedName>
    <definedName name="Z_BF7D9503_FC72_444A_AD83_942488A2948C_.wvu.FilterData" localSheetId="0" hidden="1">ANALIZA!$A$1:$I$1291</definedName>
    <definedName name="Z_BF7D9503_FC72_444A_AD83_942488A2948C_.wvu.FilterData" localSheetId="1" hidden="1">'izvori 1'!$B$2:$F$80</definedName>
    <definedName name="Z_BF7D9503_FC72_444A_AD83_942488A2948C_.wvu.FilterData" localSheetId="2" hidden="1">'izvori 5'!$B$1:$F$17</definedName>
    <definedName name="Z_BF7D9503_FC72_444A_AD83_942488A2948C_.wvu.FilterData" localSheetId="3" hidden="1">'konto 5 - izdaci'!$B$1:$F$18</definedName>
    <definedName name="Z_BF7D9503_FC72_444A_AD83_942488A2948C_.wvu.PrintArea" localSheetId="0" hidden="1">ANALIZA!$A$1:$I$1291</definedName>
    <definedName name="Z_BF7D9503_FC72_444A_AD83_942488A2948C_.wvu.PrintArea" localSheetId="1" hidden="1">'izvori 1'!$B$2:$F$80</definedName>
    <definedName name="Z_BF7D9503_FC72_444A_AD83_942488A2948C_.wvu.PrintArea" localSheetId="2" hidden="1">'izvori 5'!$B$1:$F$17</definedName>
    <definedName name="Z_BF7D9503_FC72_444A_AD83_942488A2948C_.wvu.PrintArea" localSheetId="3" hidden="1">'konto 5 - izdaci'!$B$1:$F$18</definedName>
    <definedName name="Z_BF7D9503_FC72_444A_AD83_942488A2948C_.wvu.PrintTitles" localSheetId="0" hidden="1">ANALIZA!$1:$1</definedName>
    <definedName name="Z_BF7D9503_FC72_444A_AD83_942488A2948C_.wvu.PrintTitles" localSheetId="1" hidden="1">'izvori 1'!#REF!</definedName>
    <definedName name="Z_BF7D9503_FC72_444A_AD83_942488A2948C_.wvu.PrintTitles" localSheetId="2" hidden="1">'izvori 5'!$1:$1</definedName>
    <definedName name="Z_BF7D9503_FC72_444A_AD83_942488A2948C_.wvu.PrintTitles" localSheetId="3" hidden="1">'konto 5 - izdaci'!$1:$1</definedName>
    <definedName name="Z_E8EF3827_4217_4303_8A9B_BBF667C26949_.wvu.Cols" localSheetId="0" hidden="1">ANALIZA!$G:$N,ANALIZA!$Q:$Q</definedName>
    <definedName name="Z_E8EF3827_4217_4303_8A9B_BBF667C26949_.wvu.FilterData" localSheetId="0" hidden="1">ANALIZA!$A$1:$U$1319</definedName>
    <definedName name="Z_E8EF3827_4217_4303_8A9B_BBF667C26949_.wvu.FilterData" localSheetId="1" hidden="1">'izvori 1'!$B$2:$F$80</definedName>
    <definedName name="Z_E8EF3827_4217_4303_8A9B_BBF667C26949_.wvu.FilterData" localSheetId="2" hidden="1">'izvori 5'!$B$1:$F$17</definedName>
    <definedName name="Z_E8EF3827_4217_4303_8A9B_BBF667C26949_.wvu.FilterData" localSheetId="3" hidden="1">'konto 5 - izdaci'!$B$1:$F$18</definedName>
    <definedName name="Z_E8EF3827_4217_4303_8A9B_BBF667C26949_.wvu.PrintArea" localSheetId="0" hidden="1">ANALIZA!$A$1:$U$1320</definedName>
    <definedName name="Z_E8EF3827_4217_4303_8A9B_BBF667C26949_.wvu.PrintArea" localSheetId="1" hidden="1">'izvori 1'!$B$2:$F$80</definedName>
    <definedName name="Z_E8EF3827_4217_4303_8A9B_BBF667C26949_.wvu.PrintArea" localSheetId="2" hidden="1">'izvori 5'!$B$1:$F$17</definedName>
    <definedName name="Z_E8EF3827_4217_4303_8A9B_BBF667C26949_.wvu.PrintArea" localSheetId="3" hidden="1">'konto 5 - izdaci'!$B$1:$F$18</definedName>
    <definedName name="Z_E8EF3827_4217_4303_8A9B_BBF667C26949_.wvu.PrintTitles" localSheetId="0" hidden="1">ANALIZA!$1:$2</definedName>
    <definedName name="Z_E8EF3827_4217_4303_8A9B_BBF667C26949_.wvu.PrintTitles" localSheetId="1" hidden="1">'izvori 1'!$2:$3</definedName>
    <definedName name="Z_E8EF3827_4217_4303_8A9B_BBF667C26949_.wvu.PrintTitles" localSheetId="2" hidden="1">'izvori 5'!$1:$2</definedName>
    <definedName name="Z_E8EF3827_4217_4303_8A9B_BBF667C26949_.wvu.PrintTitles" localSheetId="3" hidden="1">'konto 5 - izdaci'!$1:$3</definedName>
    <definedName name="Z_E8EF3827_4217_4303_8A9B_BBF667C26949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</definedNames>
  <calcPr calcId="191029"/>
  <customWorkbookViews>
    <customWorkbookView name="andreja.sladoljev - Personal View" guid="{BF7D9503-FC72-444A-AD83-942488A2948C}" mergeInterval="0" personalView="1" maximized="1" windowWidth="1676" windowHeight="904" tabRatio="601" activeSheetId="1"/>
    <customWorkbookView name="početna" guid="{690963E0-70D2-4DD9-8517-3DDCFA408CAC}" maximized="1" windowWidth="1676" windowHeight="777" tabRatio="601" activeSheetId="31"/>
    <customWorkbookView name="za Lučić" guid="{ADF3AB29-43ED-443C-A574-B6816DBD0304}" maximized="1" windowWidth="1676" windowHeight="777" tabRatio="601" activeSheetId="31"/>
    <customWorkbookView name="andreja - unos" guid="{E8EF3827-4217-4303-8A9B-BBF667C26949}" maximized="1" windowWidth="1676" windowHeight="777" tabRatio="601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7" l="1"/>
  <c r="G2452" i="60" l="1"/>
  <c r="F2452" i="60"/>
  <c r="E2451" i="60"/>
  <c r="E2450" i="60"/>
  <c r="E2449" i="60"/>
  <c r="E2448" i="60"/>
  <c r="E2447" i="60"/>
  <c r="E2446" i="60"/>
  <c r="E2445" i="60"/>
  <c r="E2444" i="60"/>
  <c r="E2443" i="60"/>
  <c r="E2442" i="60"/>
  <c r="E2441" i="60"/>
  <c r="E2440" i="60"/>
  <c r="E2439" i="60"/>
  <c r="E2438" i="60"/>
  <c r="E2437" i="60"/>
  <c r="E2436" i="60"/>
  <c r="E2435" i="60"/>
  <c r="E2434" i="60"/>
  <c r="E2433" i="60"/>
  <c r="E2432" i="60"/>
  <c r="E2431" i="60"/>
  <c r="E2430" i="60"/>
  <c r="E2429" i="60"/>
  <c r="E2428" i="60"/>
  <c r="E2427" i="60"/>
  <c r="E2426" i="60"/>
  <c r="E2425" i="60"/>
  <c r="E2424" i="60"/>
  <c r="E2423" i="60"/>
  <c r="E2422" i="60"/>
  <c r="E2421" i="60"/>
  <c r="E2420" i="60"/>
  <c r="E2419" i="60"/>
  <c r="E2418" i="60"/>
  <c r="E2417" i="60"/>
  <c r="E2416" i="60"/>
  <c r="E2415" i="60"/>
  <c r="E2414" i="60"/>
  <c r="E2413" i="60"/>
  <c r="E2412" i="60"/>
  <c r="E2411" i="60"/>
  <c r="E2410" i="60"/>
  <c r="E2409" i="60"/>
  <c r="E2408" i="60"/>
  <c r="E2407" i="60"/>
  <c r="E2406" i="60"/>
  <c r="E2405" i="60"/>
  <c r="E2404" i="60"/>
  <c r="E2403" i="60"/>
  <c r="E2402" i="60"/>
  <c r="E2401" i="60"/>
  <c r="E2400" i="60"/>
  <c r="E2399" i="60"/>
  <c r="E2398" i="60"/>
  <c r="E2397" i="60"/>
  <c r="E2396" i="60"/>
  <c r="E2395" i="60"/>
  <c r="E2394" i="60"/>
  <c r="E2393" i="60"/>
  <c r="E2392" i="60"/>
  <c r="E2391" i="60"/>
  <c r="E2390" i="60"/>
  <c r="E2389" i="60"/>
  <c r="E2388" i="60"/>
  <c r="E2387" i="60"/>
  <c r="E2386" i="60"/>
  <c r="E2385" i="60"/>
  <c r="E2384" i="60"/>
  <c r="E2383" i="60"/>
  <c r="E2382" i="60"/>
  <c r="E2381" i="60"/>
  <c r="E2380" i="60"/>
  <c r="E2379" i="60"/>
  <c r="E2378" i="60"/>
  <c r="E2377" i="60"/>
  <c r="E2376" i="60"/>
  <c r="E2375" i="60"/>
  <c r="E2374" i="60"/>
  <c r="E2373" i="60"/>
  <c r="E2372" i="60"/>
  <c r="E2371" i="60"/>
  <c r="E2370" i="60"/>
  <c r="E2369" i="60"/>
  <c r="E2368" i="60"/>
  <c r="E2367" i="60"/>
  <c r="E2366" i="60"/>
  <c r="E2365" i="60"/>
  <c r="E2364" i="60"/>
  <c r="E2363" i="60"/>
  <c r="E2362" i="60"/>
  <c r="E2361" i="60"/>
  <c r="E2360" i="60"/>
  <c r="E2359" i="60"/>
  <c r="E2358" i="60"/>
  <c r="E2357" i="60"/>
  <c r="E2356" i="60"/>
  <c r="E2355" i="60"/>
  <c r="E2354" i="60"/>
  <c r="E2353" i="60"/>
  <c r="E2352" i="60"/>
  <c r="E2351" i="60"/>
  <c r="E2350" i="60"/>
  <c r="E2349" i="60"/>
  <c r="E2348" i="60"/>
  <c r="E2347" i="60"/>
  <c r="E2346" i="60"/>
  <c r="E2345" i="60"/>
  <c r="E2344" i="60"/>
  <c r="E2343" i="60"/>
  <c r="E2342" i="60"/>
  <c r="E2341" i="60"/>
  <c r="E2340" i="60"/>
  <c r="E2339" i="60"/>
  <c r="E2338" i="60"/>
  <c r="E2337" i="60"/>
  <c r="E2336" i="60"/>
  <c r="E2335" i="60"/>
  <c r="E2334" i="60"/>
  <c r="E2333" i="60"/>
  <c r="E2332" i="60"/>
  <c r="E2331" i="60"/>
  <c r="E2330" i="60"/>
  <c r="E2329" i="60"/>
  <c r="E2328" i="60"/>
  <c r="E2327" i="60"/>
  <c r="E2326" i="60"/>
  <c r="E2325" i="60"/>
  <c r="E2324" i="60"/>
  <c r="E2323" i="60"/>
  <c r="E2322" i="60"/>
  <c r="E2321" i="60"/>
  <c r="E2320" i="60"/>
  <c r="E2319" i="60"/>
  <c r="E2318" i="60"/>
  <c r="E2317" i="60"/>
  <c r="E2316" i="60"/>
  <c r="E2315" i="60"/>
  <c r="E2314" i="60"/>
  <c r="E2313" i="60"/>
  <c r="E2312" i="60"/>
  <c r="E2311" i="60"/>
  <c r="E2310" i="60"/>
  <c r="E2309" i="60"/>
  <c r="E2308" i="60"/>
  <c r="E2307" i="60"/>
  <c r="E2306" i="60"/>
  <c r="E2305" i="60"/>
  <c r="E2304" i="60"/>
  <c r="E2303" i="60"/>
  <c r="E2302" i="60"/>
  <c r="E2301" i="60"/>
  <c r="E2300" i="60"/>
  <c r="E2299" i="60"/>
  <c r="E2298" i="60"/>
  <c r="E2297" i="60"/>
  <c r="E2296" i="60"/>
  <c r="E2295" i="60"/>
  <c r="E2294" i="60"/>
  <c r="E2293" i="60"/>
  <c r="E2292" i="60"/>
  <c r="E2291" i="60"/>
  <c r="E2290" i="60"/>
  <c r="E2289" i="60"/>
  <c r="E2288" i="60"/>
  <c r="E2287" i="60"/>
  <c r="E2286" i="60"/>
  <c r="E2285" i="60"/>
  <c r="E2284" i="60"/>
  <c r="E2283" i="60"/>
  <c r="E2282" i="60"/>
  <c r="E2281" i="60"/>
  <c r="E2280" i="60"/>
  <c r="E2279" i="60"/>
  <c r="E2278" i="60"/>
  <c r="E2277" i="60"/>
  <c r="E2276" i="60"/>
  <c r="E2275" i="60"/>
  <c r="E2274" i="60"/>
  <c r="E2273" i="60"/>
  <c r="E2272" i="60"/>
  <c r="E2271" i="60"/>
  <c r="E2270" i="60"/>
  <c r="E2269" i="60"/>
  <c r="E2268" i="60"/>
  <c r="E2267" i="60"/>
  <c r="E2266" i="60"/>
  <c r="E2265" i="60"/>
  <c r="E2264" i="60"/>
  <c r="E2263" i="60"/>
  <c r="E2262" i="60"/>
  <c r="E2261" i="60"/>
  <c r="E2260" i="60"/>
  <c r="E2259" i="60"/>
  <c r="E2258" i="60"/>
  <c r="E2257" i="60"/>
  <c r="E2256" i="60"/>
  <c r="E2255" i="60"/>
  <c r="E2254" i="60"/>
  <c r="E2253" i="60"/>
  <c r="E2252" i="60"/>
  <c r="E2251" i="60"/>
  <c r="E2250" i="60"/>
  <c r="E2249" i="60"/>
  <c r="E2248" i="60"/>
  <c r="E2247" i="60"/>
  <c r="E2246" i="60"/>
  <c r="E2245" i="60"/>
  <c r="E2244" i="60"/>
  <c r="E2243" i="60"/>
  <c r="E2242" i="60"/>
  <c r="E2241" i="60"/>
  <c r="E2240" i="60"/>
  <c r="E2239" i="60"/>
  <c r="E2238" i="60"/>
  <c r="E2237" i="60"/>
  <c r="E2236" i="60"/>
  <c r="E2235" i="60"/>
  <c r="E2234" i="60"/>
  <c r="E2233" i="60"/>
  <c r="E2232" i="60"/>
  <c r="E2231" i="60"/>
  <c r="E2230" i="60"/>
  <c r="E2229" i="60"/>
  <c r="E2228" i="60"/>
  <c r="E2227" i="60"/>
  <c r="E2226" i="60"/>
  <c r="E2225" i="60"/>
  <c r="E2224" i="60"/>
  <c r="E2223" i="60"/>
  <c r="E2222" i="60"/>
  <c r="E2221" i="60"/>
  <c r="E2220" i="60"/>
  <c r="E2219" i="60"/>
  <c r="E2218" i="60"/>
  <c r="E2217" i="60"/>
  <c r="E2216" i="60"/>
  <c r="E2215" i="60"/>
  <c r="E2214" i="60"/>
  <c r="E2213" i="60"/>
  <c r="E2212" i="60"/>
  <c r="E2211" i="60"/>
  <c r="E2210" i="60"/>
  <c r="E2209" i="60"/>
  <c r="E2208" i="60"/>
  <c r="E2207" i="60"/>
  <c r="E2206" i="60"/>
  <c r="E2205" i="60"/>
  <c r="E2204" i="60"/>
  <c r="E2203" i="60"/>
  <c r="E2202" i="60"/>
  <c r="E2201" i="60"/>
  <c r="E2200" i="60"/>
  <c r="E2199" i="60"/>
  <c r="E2198" i="60"/>
  <c r="E2197" i="60"/>
  <c r="E2196" i="60"/>
  <c r="E2195" i="60"/>
  <c r="E2194" i="60"/>
  <c r="E2193" i="60"/>
  <c r="E2192" i="60"/>
  <c r="E2191" i="60"/>
  <c r="E2190" i="60"/>
  <c r="E2189" i="60"/>
  <c r="E2188" i="60"/>
  <c r="E2187" i="60"/>
  <c r="E2186" i="60"/>
  <c r="E2185" i="60"/>
  <c r="E2184" i="60"/>
  <c r="E2183" i="60"/>
  <c r="E2182" i="60"/>
  <c r="E2181" i="60"/>
  <c r="E2180" i="60"/>
  <c r="E2179" i="60"/>
  <c r="E2178" i="60"/>
  <c r="E2177" i="60"/>
  <c r="E2176" i="60"/>
  <c r="E2175" i="60"/>
  <c r="E2174" i="60"/>
  <c r="E2173" i="60"/>
  <c r="E2172" i="60"/>
  <c r="E2171" i="60"/>
  <c r="E2170" i="60"/>
  <c r="E2169" i="60"/>
  <c r="E2168" i="60"/>
  <c r="E2167" i="60"/>
  <c r="E2166" i="60"/>
  <c r="E2165" i="60"/>
  <c r="E2164" i="60"/>
  <c r="E2163" i="60"/>
  <c r="E2162" i="60"/>
  <c r="E2161" i="60"/>
  <c r="E2160" i="60"/>
  <c r="E2159" i="60"/>
  <c r="E2158" i="60"/>
  <c r="E2157" i="60"/>
  <c r="E2156" i="60"/>
  <c r="E2155" i="60"/>
  <c r="E2154" i="60"/>
  <c r="E2153" i="60"/>
  <c r="E2152" i="60"/>
  <c r="E2151" i="60"/>
  <c r="E2150" i="60"/>
  <c r="E2149" i="60"/>
  <c r="E2148" i="60"/>
  <c r="E2147" i="60"/>
  <c r="E2146" i="60"/>
  <c r="E2145" i="60"/>
  <c r="E2144" i="60"/>
  <c r="E2143" i="60"/>
  <c r="E2142" i="60"/>
  <c r="E2141" i="60"/>
  <c r="E2140" i="60"/>
  <c r="E2139" i="60"/>
  <c r="E2138" i="60"/>
  <c r="E2137" i="60"/>
  <c r="E2136" i="60"/>
  <c r="E2135" i="60"/>
  <c r="E2134" i="60"/>
  <c r="E2133" i="60"/>
  <c r="E2132" i="60"/>
  <c r="E2131" i="60"/>
  <c r="E2130" i="60"/>
  <c r="E2129" i="60"/>
  <c r="E2128" i="60"/>
  <c r="E2127" i="60"/>
  <c r="E2126" i="60"/>
  <c r="E2125" i="60"/>
  <c r="E2124" i="60"/>
  <c r="E2123" i="60"/>
  <c r="E2122" i="60"/>
  <c r="E2121" i="60"/>
  <c r="E2120" i="60"/>
  <c r="E2119" i="60"/>
  <c r="E2118" i="60"/>
  <c r="E2117" i="60"/>
  <c r="E2116" i="60"/>
  <c r="E2115" i="60"/>
  <c r="E2114" i="60"/>
  <c r="E2113" i="60"/>
  <c r="E2112" i="60"/>
  <c r="E2111" i="60"/>
  <c r="E2110" i="60"/>
  <c r="E2109" i="60"/>
  <c r="E2108" i="60"/>
  <c r="E2107" i="60"/>
  <c r="E2106" i="60"/>
  <c r="E2105" i="60"/>
  <c r="E2104" i="60"/>
  <c r="E2103" i="60"/>
  <c r="E2102" i="60"/>
  <c r="E2101" i="60"/>
  <c r="E2100" i="60"/>
  <c r="E2099" i="60"/>
  <c r="E2098" i="60"/>
  <c r="E2097" i="60"/>
  <c r="E2096" i="60"/>
  <c r="E2095" i="60"/>
  <c r="E2094" i="60"/>
  <c r="E2093" i="60"/>
  <c r="E2092" i="60"/>
  <c r="E2091" i="60"/>
  <c r="E2090" i="60"/>
  <c r="E2089" i="60"/>
  <c r="E2088" i="60"/>
  <c r="E2087" i="60"/>
  <c r="E2086" i="60"/>
  <c r="E2085" i="60"/>
  <c r="E2084" i="60"/>
  <c r="E2083" i="60"/>
  <c r="E2082" i="60"/>
  <c r="E2081" i="60"/>
  <c r="E2080" i="60"/>
  <c r="E2079" i="60"/>
  <c r="E2078" i="60"/>
  <c r="E2077" i="60"/>
  <c r="E2076" i="60"/>
  <c r="E2075" i="60"/>
  <c r="E2074" i="60"/>
  <c r="E2073" i="60"/>
  <c r="E2072" i="60"/>
  <c r="E2071" i="60"/>
  <c r="E2070" i="60"/>
  <c r="E2069" i="60"/>
  <c r="E2068" i="60"/>
  <c r="E2067" i="60"/>
  <c r="E2066" i="60"/>
  <c r="E2065" i="60"/>
  <c r="E2064" i="60"/>
  <c r="E2063" i="60"/>
  <c r="E2062" i="60"/>
  <c r="E2061" i="60"/>
  <c r="E2060" i="60"/>
  <c r="E2059" i="60"/>
  <c r="E2058" i="60"/>
  <c r="E2057" i="60"/>
  <c r="E2056" i="60"/>
  <c r="E2055" i="60"/>
  <c r="E2054" i="60"/>
  <c r="E2053" i="60"/>
  <c r="E2052" i="60"/>
  <c r="E2051" i="60"/>
  <c r="E2050" i="60"/>
  <c r="E2049" i="60"/>
  <c r="E2048" i="60"/>
  <c r="E2047" i="60"/>
  <c r="E2046" i="60"/>
  <c r="E2045" i="60"/>
  <c r="E2044" i="60"/>
  <c r="E2043" i="60"/>
  <c r="E2042" i="60"/>
  <c r="E2041" i="60"/>
  <c r="E2040" i="60"/>
  <c r="E2039" i="60"/>
  <c r="E2038" i="60"/>
  <c r="E2037" i="60"/>
  <c r="E2036" i="60"/>
  <c r="E2035" i="60"/>
  <c r="E2034" i="60"/>
  <c r="E2033" i="60"/>
  <c r="E2032" i="60"/>
  <c r="E2031" i="60"/>
  <c r="E2030" i="60"/>
  <c r="E2029" i="60"/>
  <c r="E2028" i="60"/>
  <c r="E2027" i="60"/>
  <c r="E2026" i="60"/>
  <c r="E2025" i="60"/>
  <c r="E2024" i="60"/>
  <c r="E2023" i="60"/>
  <c r="E2022" i="60"/>
  <c r="E2021" i="60"/>
  <c r="E2020" i="60"/>
  <c r="E2019" i="60"/>
  <c r="E2018" i="60"/>
  <c r="E2017" i="60"/>
  <c r="E2016" i="60"/>
  <c r="E2015" i="60"/>
  <c r="E2014" i="60"/>
  <c r="E2013" i="60"/>
  <c r="E2012" i="60"/>
  <c r="E2011" i="60"/>
  <c r="E2010" i="60"/>
  <c r="E2009" i="60"/>
  <c r="E2008" i="60"/>
  <c r="E2007" i="60"/>
  <c r="E2006" i="60"/>
  <c r="E2005" i="60"/>
  <c r="E2004" i="60"/>
  <c r="E2003" i="60"/>
  <c r="E2002" i="60"/>
  <c r="E2001" i="60"/>
  <c r="E2000" i="60"/>
  <c r="E1999" i="60"/>
  <c r="E1998" i="60"/>
  <c r="E1997" i="60"/>
  <c r="E1996" i="60"/>
  <c r="E1995" i="60"/>
  <c r="E1994" i="60"/>
  <c r="E1993" i="60"/>
  <c r="E1992" i="60"/>
  <c r="E1991" i="60"/>
  <c r="E1990" i="60"/>
  <c r="E1989" i="60"/>
  <c r="E1988" i="60"/>
  <c r="E1987" i="60"/>
  <c r="E1986" i="60"/>
  <c r="E1985" i="60"/>
  <c r="E1984" i="60"/>
  <c r="E1983" i="60"/>
  <c r="E1982" i="60"/>
  <c r="E1981" i="60"/>
  <c r="E1980" i="60"/>
  <c r="E1979" i="60"/>
  <c r="E1978" i="60"/>
  <c r="E1977" i="60"/>
  <c r="E1976" i="60"/>
  <c r="E1975" i="60"/>
  <c r="E1974" i="60"/>
  <c r="E1973" i="60"/>
  <c r="E1972" i="60"/>
  <c r="E1971" i="60"/>
  <c r="E1970" i="60"/>
  <c r="E1969" i="60"/>
  <c r="E1968" i="60"/>
  <c r="E1967" i="60"/>
  <c r="E1966" i="60"/>
  <c r="E1965" i="60"/>
  <c r="E1964" i="60"/>
  <c r="E1963" i="60"/>
  <c r="E1962" i="60"/>
  <c r="E1961" i="60"/>
  <c r="E1960" i="60"/>
  <c r="E1959" i="60"/>
  <c r="E1958" i="60"/>
  <c r="E1957" i="60"/>
  <c r="E1956" i="60"/>
  <c r="E1955" i="60"/>
  <c r="E1954" i="60"/>
  <c r="E1953" i="60"/>
  <c r="E1952" i="60"/>
  <c r="E1951" i="60"/>
  <c r="E1950" i="60"/>
  <c r="E1949" i="60"/>
  <c r="E1948" i="60"/>
  <c r="E1947" i="60"/>
  <c r="E1946" i="60"/>
  <c r="E1945" i="60"/>
  <c r="E1944" i="60"/>
  <c r="E1943" i="60"/>
  <c r="E1942" i="60"/>
  <c r="E1941" i="60"/>
  <c r="E1940" i="60"/>
  <c r="E1939" i="60"/>
  <c r="E1938" i="60"/>
  <c r="E1937" i="60"/>
  <c r="E1936" i="60"/>
  <c r="E1935" i="60"/>
  <c r="E1934" i="60"/>
  <c r="E1933" i="60"/>
  <c r="E1932" i="60"/>
  <c r="E1931" i="60"/>
  <c r="E1930" i="60"/>
  <c r="E1929" i="60"/>
  <c r="E1928" i="60"/>
  <c r="E1927" i="60"/>
  <c r="E1926" i="60"/>
  <c r="E1925" i="60"/>
  <c r="E1924" i="60"/>
  <c r="E1923" i="60"/>
  <c r="E1922" i="60"/>
  <c r="E1921" i="60"/>
  <c r="E1920" i="60"/>
  <c r="E1919" i="60"/>
  <c r="E1918" i="60"/>
  <c r="E1917" i="60"/>
  <c r="E1916" i="60"/>
  <c r="E1915" i="60"/>
  <c r="E1914" i="60"/>
  <c r="E1913" i="60"/>
  <c r="E1912" i="60"/>
  <c r="E1911" i="60"/>
  <c r="E1910" i="60"/>
  <c r="E1909" i="60"/>
  <c r="E1908" i="60"/>
  <c r="E1907" i="60"/>
  <c r="E1906" i="60"/>
  <c r="E1905" i="60"/>
  <c r="E1904" i="60"/>
  <c r="E1903" i="60"/>
  <c r="E1902" i="60"/>
  <c r="E1901" i="60"/>
  <c r="E1900" i="60"/>
  <c r="E1899" i="60"/>
  <c r="E1898" i="60"/>
  <c r="E1897" i="60"/>
  <c r="E1896" i="60"/>
  <c r="E1895" i="60"/>
  <c r="E1894" i="60"/>
  <c r="E1893" i="60"/>
  <c r="E1892" i="60"/>
  <c r="E1891" i="60"/>
  <c r="E1890" i="60"/>
  <c r="E1889" i="60"/>
  <c r="E1888" i="60"/>
  <c r="E1887" i="60"/>
  <c r="E1886" i="60"/>
  <c r="E1885" i="60"/>
  <c r="E1884" i="60"/>
  <c r="E1883" i="60"/>
  <c r="E1882" i="60"/>
  <c r="E1881" i="60"/>
  <c r="E1880" i="60"/>
  <c r="E1879" i="60"/>
  <c r="E1878" i="60"/>
  <c r="E1877" i="60"/>
  <c r="E1876" i="60"/>
  <c r="E1875" i="60"/>
  <c r="E1874" i="60"/>
  <c r="E1873" i="60"/>
  <c r="E1872" i="60"/>
  <c r="E1871" i="60"/>
  <c r="E1870" i="60"/>
  <c r="E1869" i="60"/>
  <c r="E1868" i="60"/>
  <c r="E1867" i="60"/>
  <c r="E1866" i="60"/>
  <c r="E1865" i="60"/>
  <c r="E1864" i="60"/>
  <c r="E1863" i="60"/>
  <c r="E1862" i="60"/>
  <c r="E1861" i="60"/>
  <c r="E1860" i="60"/>
  <c r="E1859" i="60"/>
  <c r="E1858" i="60"/>
  <c r="E1857" i="60"/>
  <c r="E1856" i="60"/>
  <c r="E1855" i="60"/>
  <c r="E1854" i="60"/>
  <c r="E1853" i="60"/>
  <c r="E1852" i="60"/>
  <c r="E1851" i="60"/>
  <c r="E1850" i="60"/>
  <c r="E1849" i="60"/>
  <c r="E1848" i="60"/>
  <c r="E1847" i="60"/>
  <c r="E1846" i="60"/>
  <c r="E1845" i="60"/>
  <c r="E1844" i="60"/>
  <c r="E1843" i="60"/>
  <c r="E1842" i="60"/>
  <c r="E1841" i="60"/>
  <c r="E1840" i="60"/>
  <c r="E1839" i="60"/>
  <c r="E1838" i="60"/>
  <c r="E1837" i="60"/>
  <c r="E1836" i="60"/>
  <c r="E1835" i="60"/>
  <c r="E1834" i="60"/>
  <c r="E1833" i="60"/>
  <c r="E1832" i="60"/>
  <c r="E1831" i="60"/>
  <c r="E1830" i="60"/>
  <c r="E1829" i="60"/>
  <c r="E1828" i="60"/>
  <c r="E1827" i="60"/>
  <c r="E1826" i="60"/>
  <c r="E1825" i="60"/>
  <c r="E1824" i="60"/>
  <c r="E1823" i="60"/>
  <c r="E1822" i="60"/>
  <c r="E1821" i="60"/>
  <c r="E1820" i="60"/>
  <c r="E1819" i="60"/>
  <c r="E1818" i="60"/>
  <c r="E1817" i="60"/>
  <c r="E1816" i="60"/>
  <c r="E1815" i="60"/>
  <c r="E1814" i="60"/>
  <c r="E1813" i="60"/>
  <c r="E1812" i="60"/>
  <c r="E1811" i="60"/>
  <c r="E1810" i="60"/>
  <c r="E1809" i="60"/>
  <c r="E1808" i="60"/>
  <c r="E1807" i="60"/>
  <c r="E1806" i="60"/>
  <c r="E1805" i="60"/>
  <c r="E1804" i="60"/>
  <c r="E1803" i="60"/>
  <c r="E1802" i="60"/>
  <c r="E1801" i="60"/>
  <c r="E1800" i="60"/>
  <c r="E1799" i="60"/>
  <c r="E1798" i="60"/>
  <c r="E1797" i="60"/>
  <c r="E1796" i="60"/>
  <c r="E1795" i="60"/>
  <c r="E1794" i="60"/>
  <c r="E1793" i="60"/>
  <c r="E1792" i="60"/>
  <c r="E1791" i="60"/>
  <c r="E1790" i="60"/>
  <c r="E1789" i="60"/>
  <c r="E1788" i="60"/>
  <c r="E1787" i="60"/>
  <c r="E1786" i="60"/>
  <c r="E1785" i="60"/>
  <c r="E1784" i="60"/>
  <c r="E1783" i="60"/>
  <c r="E1782" i="60"/>
  <c r="E1781" i="60"/>
  <c r="E1780" i="60"/>
  <c r="E1779" i="60"/>
  <c r="E1778" i="60"/>
  <c r="E1777" i="60"/>
  <c r="E1776" i="60"/>
  <c r="E1775" i="60"/>
  <c r="E1774" i="60"/>
  <c r="E1773" i="60"/>
  <c r="E1772" i="60"/>
  <c r="E1771" i="60"/>
  <c r="E1770" i="60"/>
  <c r="E1769" i="60"/>
  <c r="E1768" i="60"/>
  <c r="E1767" i="60"/>
  <c r="E1766" i="60"/>
  <c r="E1765" i="60"/>
  <c r="E1764" i="60"/>
  <c r="E1763" i="60"/>
  <c r="E1762" i="60"/>
  <c r="E1761" i="60"/>
  <c r="E1760" i="60"/>
  <c r="E1759" i="60"/>
  <c r="E1758" i="60"/>
  <c r="E1757" i="60"/>
  <c r="E1756" i="60"/>
  <c r="E1755" i="60"/>
  <c r="E1754" i="60"/>
  <c r="E1753" i="60"/>
  <c r="E1752" i="60"/>
  <c r="E1751" i="60"/>
  <c r="E1750" i="60"/>
  <c r="E1749" i="60"/>
  <c r="E1748" i="60"/>
  <c r="E1747" i="60"/>
  <c r="E1746" i="60"/>
  <c r="E1745" i="60"/>
  <c r="E1744" i="60"/>
  <c r="E1743" i="60"/>
  <c r="E1742" i="60"/>
  <c r="E1741" i="60"/>
  <c r="E1740" i="60"/>
  <c r="E1739" i="60"/>
  <c r="E1738" i="60"/>
  <c r="E1737" i="60"/>
  <c r="E1736" i="60"/>
  <c r="E1735" i="60"/>
  <c r="E1734" i="60"/>
  <c r="E1733" i="60"/>
  <c r="E1732" i="60"/>
  <c r="E1731" i="60"/>
  <c r="E1730" i="60"/>
  <c r="E1729" i="60"/>
  <c r="E1728" i="60"/>
  <c r="E1727" i="60"/>
  <c r="E1726" i="60"/>
  <c r="E1725" i="60"/>
  <c r="E1724" i="60"/>
  <c r="E1723" i="60"/>
  <c r="E1722" i="60"/>
  <c r="E1721" i="60"/>
  <c r="E1720" i="60"/>
  <c r="E1719" i="60"/>
  <c r="E1718" i="60"/>
  <c r="E1717" i="60"/>
  <c r="E1716" i="60"/>
  <c r="E1715" i="60"/>
  <c r="E1714" i="60"/>
  <c r="E1713" i="60"/>
  <c r="E1712" i="60"/>
  <c r="E1711" i="60"/>
  <c r="E1710" i="60"/>
  <c r="E1709" i="60"/>
  <c r="E1708" i="60"/>
  <c r="E1707" i="60"/>
  <c r="E1706" i="60"/>
  <c r="E1705" i="60"/>
  <c r="E1704" i="60"/>
  <c r="E1703" i="60"/>
  <c r="E1702" i="60"/>
  <c r="E1701" i="60"/>
  <c r="E1700" i="60"/>
  <c r="E1699" i="60"/>
  <c r="E1698" i="60"/>
  <c r="E1697" i="60"/>
  <c r="E1696" i="60"/>
  <c r="E1695" i="60"/>
  <c r="E1694" i="60"/>
  <c r="E1693" i="60"/>
  <c r="E1692" i="60"/>
  <c r="E1691" i="60"/>
  <c r="E1690" i="60"/>
  <c r="E1689" i="60"/>
  <c r="E1688" i="60"/>
  <c r="E1687" i="60"/>
  <c r="E1686" i="60"/>
  <c r="E1685" i="60"/>
  <c r="E1684" i="60"/>
  <c r="E1683" i="60"/>
  <c r="E1682" i="60"/>
  <c r="E1681" i="60"/>
  <c r="E1680" i="60"/>
  <c r="E1679" i="60"/>
  <c r="E1678" i="60"/>
  <c r="E1677" i="60"/>
  <c r="E1676" i="60"/>
  <c r="E1675" i="60"/>
  <c r="E1674" i="60"/>
  <c r="E1673" i="60"/>
  <c r="E1672" i="60"/>
  <c r="E1671" i="60"/>
  <c r="E1670" i="60"/>
  <c r="E1669" i="60"/>
  <c r="E1668" i="60"/>
  <c r="E1667" i="60"/>
  <c r="E1666" i="60"/>
  <c r="E1665" i="60"/>
  <c r="E1664" i="60"/>
  <c r="E1663" i="60"/>
  <c r="E1662" i="60"/>
  <c r="E1661" i="60"/>
  <c r="E1660" i="60"/>
  <c r="E1659" i="60"/>
  <c r="E1658" i="60"/>
  <c r="E1657" i="60"/>
  <c r="E1656" i="60"/>
  <c r="E1655" i="60"/>
  <c r="E1654" i="60"/>
  <c r="E1653" i="60"/>
  <c r="E1652" i="60"/>
  <c r="E1651" i="60"/>
  <c r="E1650" i="60"/>
  <c r="E1649" i="60"/>
  <c r="E1648" i="60"/>
  <c r="E1647" i="60"/>
  <c r="E1646" i="60"/>
  <c r="E1645" i="60"/>
  <c r="E1644" i="60"/>
  <c r="E1643" i="60"/>
  <c r="E1642" i="60"/>
  <c r="E1641" i="60"/>
  <c r="E1640" i="60"/>
  <c r="E1639" i="60"/>
  <c r="E1638" i="60"/>
  <c r="E1637" i="60"/>
  <c r="E1636" i="60"/>
  <c r="E1635" i="60"/>
  <c r="E1634" i="60"/>
  <c r="E1633" i="60"/>
  <c r="E1632" i="60"/>
  <c r="E1631" i="60"/>
  <c r="E1630" i="60"/>
  <c r="E1629" i="60"/>
  <c r="E1628" i="60"/>
  <c r="E1627" i="60"/>
  <c r="E1626" i="60"/>
  <c r="E1625" i="60"/>
  <c r="E1624" i="60"/>
  <c r="E1623" i="60"/>
  <c r="E1622" i="60"/>
  <c r="E1621" i="60"/>
  <c r="E1620" i="60"/>
  <c r="E1619" i="60"/>
  <c r="E1618" i="60"/>
  <c r="E1617" i="60"/>
  <c r="E1616" i="60"/>
  <c r="E1615" i="60"/>
  <c r="E1614" i="60"/>
  <c r="E1613" i="60"/>
  <c r="E1612" i="60"/>
  <c r="E1611" i="60"/>
  <c r="E1610" i="60"/>
  <c r="E1609" i="60"/>
  <c r="E1608" i="60"/>
  <c r="E1607" i="60"/>
  <c r="E1606" i="60"/>
  <c r="E1605" i="60"/>
  <c r="E1604" i="60"/>
  <c r="E1603" i="60"/>
  <c r="E1602" i="60"/>
  <c r="E1601" i="60"/>
  <c r="E1600" i="60"/>
  <c r="E1599" i="60"/>
  <c r="E1598" i="60"/>
  <c r="E1597" i="60"/>
  <c r="E1596" i="60"/>
  <c r="E1595" i="60"/>
  <c r="E1594" i="60"/>
  <c r="E1593" i="60"/>
  <c r="E1592" i="60"/>
  <c r="E1591" i="60"/>
  <c r="E1590" i="60"/>
  <c r="E1589" i="60"/>
  <c r="E1588" i="60"/>
  <c r="E1587" i="60"/>
  <c r="E1586" i="60"/>
  <c r="E1585" i="60"/>
  <c r="E1584" i="60"/>
  <c r="E1583" i="60"/>
  <c r="E1582" i="60"/>
  <c r="E1581" i="60"/>
  <c r="E1580" i="60"/>
  <c r="E1579" i="60"/>
  <c r="E1578" i="60"/>
  <c r="E1577" i="60"/>
  <c r="E1576" i="60"/>
  <c r="E1575" i="60"/>
  <c r="E1574" i="60"/>
  <c r="E1573" i="60"/>
  <c r="E1572" i="60"/>
  <c r="E1571" i="60"/>
  <c r="E1570" i="60"/>
  <c r="E1569" i="60"/>
  <c r="E1568" i="60"/>
  <c r="E1567" i="60"/>
  <c r="E1566" i="60"/>
  <c r="E1565" i="60"/>
  <c r="E1564" i="60"/>
  <c r="E1563" i="60"/>
  <c r="E1562" i="60"/>
  <c r="E1561" i="60"/>
  <c r="E1560" i="60"/>
  <c r="E1559" i="60"/>
  <c r="E1558" i="60"/>
  <c r="E1557" i="60"/>
  <c r="E1556" i="60"/>
  <c r="E1555" i="60"/>
  <c r="E1554" i="60"/>
  <c r="E1553" i="60"/>
  <c r="E1552" i="60"/>
  <c r="E1551" i="60"/>
  <c r="E1550" i="60"/>
  <c r="E1549" i="60"/>
  <c r="E1548" i="60"/>
  <c r="E1547" i="60"/>
  <c r="E1546" i="60"/>
  <c r="E1545" i="60"/>
  <c r="E1544" i="60"/>
  <c r="E1543" i="60"/>
  <c r="E1542" i="60"/>
  <c r="E1541" i="60"/>
  <c r="E1540" i="60"/>
  <c r="E1539" i="60"/>
  <c r="E1538" i="60"/>
  <c r="E1537" i="60"/>
  <c r="E1536" i="60"/>
  <c r="E1535" i="60"/>
  <c r="E1534" i="60"/>
  <c r="E1533" i="60"/>
  <c r="E1532" i="60"/>
  <c r="E1531" i="60"/>
  <c r="E1530" i="60"/>
  <c r="E1529" i="60"/>
  <c r="E1528" i="60"/>
  <c r="E1527" i="60"/>
  <c r="E1526" i="60"/>
  <c r="E1525" i="60"/>
  <c r="E1524" i="60"/>
  <c r="E1523" i="60"/>
  <c r="E1522" i="60"/>
  <c r="E1521" i="60"/>
  <c r="E1520" i="60"/>
  <c r="E1519" i="60"/>
  <c r="E1518" i="60"/>
  <c r="E1517" i="60"/>
  <c r="E1516" i="60"/>
  <c r="E1515" i="60"/>
  <c r="E1514" i="60"/>
  <c r="E1513" i="60"/>
  <c r="E1512" i="60"/>
  <c r="E1511" i="60"/>
  <c r="E1510" i="60"/>
  <c r="E1509" i="60"/>
  <c r="E1508" i="60"/>
  <c r="E1507" i="60"/>
  <c r="E1506" i="60"/>
  <c r="E1505" i="60"/>
  <c r="E1504" i="60"/>
  <c r="E1503" i="60"/>
  <c r="E1502" i="60"/>
  <c r="E1501" i="60"/>
  <c r="E1500" i="60"/>
  <c r="E1499" i="60"/>
  <c r="E1498" i="60"/>
  <c r="E1497" i="60"/>
  <c r="E1496" i="60"/>
  <c r="E1495" i="60"/>
  <c r="E1494" i="60"/>
  <c r="E1493" i="60"/>
  <c r="E1492" i="60"/>
  <c r="E1491" i="60"/>
  <c r="E1490" i="60"/>
  <c r="E1489" i="60"/>
  <c r="E1488" i="60"/>
  <c r="E1487" i="60"/>
  <c r="E1486" i="60"/>
  <c r="E1485" i="60"/>
  <c r="E1484" i="60"/>
  <c r="E1483" i="60"/>
  <c r="E1482" i="60"/>
  <c r="E1481" i="60"/>
  <c r="E1480" i="60"/>
  <c r="E1479" i="60"/>
  <c r="E1478" i="60"/>
  <c r="E1477" i="60"/>
  <c r="E1476" i="60"/>
  <c r="E1475" i="60"/>
  <c r="E1474" i="60"/>
  <c r="E1473" i="60"/>
  <c r="E1472" i="60"/>
  <c r="E1471" i="60"/>
  <c r="E1470" i="60"/>
  <c r="E1469" i="60"/>
  <c r="E1468" i="60"/>
  <c r="E1467" i="60"/>
  <c r="E1466" i="60"/>
  <c r="E1465" i="60"/>
  <c r="E1464" i="60"/>
  <c r="E1463" i="60"/>
  <c r="E1462" i="60"/>
  <c r="E1461" i="60"/>
  <c r="E1460" i="60"/>
  <c r="E1459" i="60"/>
  <c r="E1458" i="60"/>
  <c r="E1457" i="60"/>
  <c r="E1456" i="60"/>
  <c r="E1455" i="60"/>
  <c r="E1454" i="60"/>
  <c r="E1453" i="60"/>
  <c r="E1452" i="60"/>
  <c r="E1451" i="60"/>
  <c r="E1450" i="60"/>
  <c r="E1449" i="60"/>
  <c r="E1448" i="60"/>
  <c r="E1447" i="60"/>
  <c r="E1446" i="60"/>
  <c r="E1445" i="60"/>
  <c r="E1444" i="60"/>
  <c r="E1443" i="60"/>
  <c r="E1442" i="60"/>
  <c r="E1441" i="60"/>
  <c r="E1440" i="60"/>
  <c r="E1439" i="60"/>
  <c r="E1438" i="60"/>
  <c r="E1437" i="60"/>
  <c r="E1436" i="60"/>
  <c r="E1435" i="60"/>
  <c r="E1434" i="60"/>
  <c r="E1433" i="60"/>
  <c r="E1432" i="60"/>
  <c r="E1431" i="60"/>
  <c r="E1430" i="60"/>
  <c r="E1429" i="60"/>
  <c r="E1428" i="60"/>
  <c r="E1427" i="60"/>
  <c r="E1426" i="60"/>
  <c r="E1425" i="60"/>
  <c r="E1424" i="60"/>
  <c r="E1423" i="60"/>
  <c r="E1422" i="60"/>
  <c r="E1421" i="60"/>
  <c r="E1420" i="60"/>
  <c r="E1419" i="60"/>
  <c r="E1418" i="60"/>
  <c r="E1417" i="60"/>
  <c r="E1416" i="60"/>
  <c r="E1415" i="60"/>
  <c r="E1414" i="60"/>
  <c r="E1413" i="60"/>
  <c r="E1412" i="60"/>
  <c r="E1411" i="60"/>
  <c r="E1410" i="60"/>
  <c r="E1409" i="60"/>
  <c r="E1408" i="60"/>
  <c r="E1407" i="60"/>
  <c r="E1406" i="60"/>
  <c r="E1405" i="60"/>
  <c r="E1404" i="60"/>
  <c r="E1403" i="60"/>
  <c r="E1402" i="60"/>
  <c r="E1401" i="60"/>
  <c r="E1400" i="60"/>
  <c r="E1399" i="60"/>
  <c r="E1398" i="60"/>
  <c r="E1397" i="60"/>
  <c r="E1396" i="60"/>
  <c r="E1395" i="60"/>
  <c r="E1394" i="60"/>
  <c r="E1393" i="60"/>
  <c r="E1392" i="60"/>
  <c r="E1391" i="60"/>
  <c r="E1390" i="60"/>
  <c r="E1389" i="60"/>
  <c r="E1388" i="60"/>
  <c r="E1387" i="60"/>
  <c r="E1386" i="60"/>
  <c r="E1385" i="60"/>
  <c r="E1384" i="60"/>
  <c r="E1383" i="60"/>
  <c r="E1382" i="60"/>
  <c r="E1381" i="60"/>
  <c r="E1380" i="60"/>
  <c r="E1379" i="60"/>
  <c r="E1378" i="60"/>
  <c r="E1377" i="60"/>
  <c r="E1376" i="60"/>
  <c r="E1375" i="60"/>
  <c r="E1374" i="60"/>
  <c r="E1373" i="60"/>
  <c r="E1372" i="60"/>
  <c r="E1371" i="60"/>
  <c r="E1370" i="60"/>
  <c r="E1369" i="60"/>
  <c r="E1368" i="60"/>
  <c r="E1367" i="60"/>
  <c r="E1366" i="60"/>
  <c r="E1365" i="60"/>
  <c r="E1364" i="60"/>
  <c r="E1363" i="60"/>
  <c r="E1362" i="60"/>
  <c r="E1361" i="60"/>
  <c r="E1360" i="60"/>
  <c r="E1359" i="60"/>
  <c r="E1358" i="60"/>
  <c r="E1357" i="60"/>
  <c r="E1356" i="60"/>
  <c r="E1355" i="60"/>
  <c r="E1354" i="60"/>
  <c r="E1353" i="60"/>
  <c r="E1352" i="60"/>
  <c r="E1351" i="60"/>
  <c r="E1350" i="60"/>
  <c r="E1349" i="60"/>
  <c r="E1348" i="60"/>
  <c r="E1347" i="60"/>
  <c r="E1346" i="60"/>
  <c r="E1345" i="60"/>
  <c r="E1344" i="60"/>
  <c r="E1343" i="60"/>
  <c r="E1342" i="60"/>
  <c r="E1341" i="60"/>
  <c r="E1340" i="60"/>
  <c r="E1339" i="60"/>
  <c r="E1338" i="60"/>
  <c r="E1337" i="60"/>
  <c r="E1336" i="60"/>
  <c r="E1335" i="60"/>
  <c r="E1334" i="60"/>
  <c r="E1333" i="60"/>
  <c r="E1332" i="60"/>
  <c r="E1331" i="60"/>
  <c r="E1330" i="60"/>
  <c r="E1329" i="60"/>
  <c r="E1328" i="60"/>
  <c r="E1327" i="60"/>
  <c r="E1326" i="60"/>
  <c r="E1325" i="60"/>
  <c r="E1324" i="60"/>
  <c r="E1323" i="60"/>
  <c r="E1322" i="60"/>
  <c r="E1321" i="60"/>
  <c r="E1320" i="60"/>
  <c r="E1319" i="60"/>
  <c r="E1318" i="60"/>
  <c r="E1317" i="60"/>
  <c r="E1316" i="60"/>
  <c r="E1315" i="60"/>
  <c r="E1314" i="60"/>
  <c r="E1313" i="60"/>
  <c r="E1312" i="60"/>
  <c r="E1311" i="60"/>
  <c r="E1310" i="60"/>
  <c r="E1309" i="60"/>
  <c r="E1308" i="60"/>
  <c r="E1307" i="60"/>
  <c r="E1306" i="60"/>
  <c r="E1305" i="60"/>
  <c r="E1304" i="60"/>
  <c r="E1303" i="60"/>
  <c r="E1302" i="60"/>
  <c r="E1301" i="60"/>
  <c r="E1300" i="60"/>
  <c r="E1299" i="60"/>
  <c r="E1298" i="60"/>
  <c r="E1297" i="60"/>
  <c r="E1296" i="60"/>
  <c r="E1295" i="60"/>
  <c r="E1294" i="60"/>
  <c r="E1293" i="60"/>
  <c r="E1292" i="60"/>
  <c r="E1291" i="60"/>
  <c r="E1290" i="60"/>
  <c r="E1289" i="60"/>
  <c r="E1288" i="60"/>
  <c r="E1287" i="60"/>
  <c r="E1286" i="60"/>
  <c r="E1285" i="60"/>
  <c r="E1284" i="60"/>
  <c r="E1283" i="60"/>
  <c r="E1282" i="60"/>
  <c r="E1281" i="60"/>
  <c r="E1280" i="60"/>
  <c r="E1279" i="60"/>
  <c r="E1278" i="60"/>
  <c r="E1277" i="60"/>
  <c r="E1276" i="60"/>
  <c r="E1275" i="60"/>
  <c r="E1274" i="60"/>
  <c r="E1273" i="60"/>
  <c r="E1272" i="60"/>
  <c r="E1271" i="60"/>
  <c r="E1270" i="60"/>
  <c r="E1269" i="60"/>
  <c r="E1268" i="60"/>
  <c r="E1267" i="60"/>
  <c r="E1266" i="60"/>
  <c r="E1265" i="60"/>
  <c r="E1264" i="60"/>
  <c r="E1263" i="60"/>
  <c r="E1262" i="60"/>
  <c r="E1261" i="60"/>
  <c r="E1260" i="60"/>
  <c r="E1259" i="60"/>
  <c r="E1258" i="60"/>
  <c r="E1257" i="60"/>
  <c r="E1256" i="60"/>
  <c r="E1255" i="60"/>
  <c r="E1254" i="60"/>
  <c r="E1253" i="60"/>
  <c r="E1252" i="60"/>
  <c r="E1251" i="60"/>
  <c r="E1250" i="60"/>
  <c r="E1249" i="60"/>
  <c r="E1248" i="60"/>
  <c r="E1247" i="60"/>
  <c r="E1246" i="60"/>
  <c r="E1245" i="60"/>
  <c r="E1244" i="60"/>
  <c r="E1243" i="60"/>
  <c r="E1242" i="60"/>
  <c r="E1241" i="60"/>
  <c r="E1240" i="60"/>
  <c r="E1239" i="60"/>
  <c r="E1238" i="60"/>
  <c r="E1237" i="60"/>
  <c r="E1236" i="60"/>
  <c r="E1235" i="60"/>
  <c r="E1234" i="60"/>
  <c r="E1233" i="60"/>
  <c r="E1232" i="60"/>
  <c r="E1231" i="60"/>
  <c r="E1230" i="60"/>
  <c r="E1229" i="60"/>
  <c r="E1228" i="60"/>
  <c r="E1227" i="60"/>
  <c r="E1226" i="60"/>
  <c r="E1225" i="60"/>
  <c r="E1224" i="60"/>
  <c r="E1223" i="60"/>
  <c r="E1222" i="60"/>
  <c r="E1221" i="60"/>
  <c r="E1220" i="60"/>
  <c r="E1219" i="60"/>
  <c r="E1218" i="60"/>
  <c r="E1217" i="60"/>
  <c r="E1216" i="60"/>
  <c r="E1215" i="60"/>
  <c r="E1214" i="60"/>
  <c r="E1213" i="60"/>
  <c r="E1212" i="60"/>
  <c r="E1211" i="60"/>
  <c r="E1210" i="60"/>
  <c r="E1209" i="60"/>
  <c r="E1208" i="60"/>
  <c r="E1207" i="60"/>
  <c r="E1206" i="60"/>
  <c r="E1205" i="60"/>
  <c r="E1204" i="60"/>
  <c r="E1203" i="60"/>
  <c r="E1202" i="60"/>
  <c r="E1201" i="60"/>
  <c r="E1200" i="60"/>
  <c r="E1199" i="60"/>
  <c r="E1198" i="60"/>
  <c r="E1197" i="60"/>
  <c r="E1196" i="60"/>
  <c r="E1195" i="60"/>
  <c r="E1194" i="60"/>
  <c r="E1193" i="60"/>
  <c r="E1192" i="60"/>
  <c r="E1191" i="60"/>
  <c r="E1190" i="60"/>
  <c r="E1189" i="60"/>
  <c r="E1188" i="60"/>
  <c r="E1187" i="60"/>
  <c r="E1186" i="60"/>
  <c r="E1185" i="60"/>
  <c r="E1184" i="60"/>
  <c r="E1183" i="60"/>
  <c r="E1182" i="60"/>
  <c r="E1181" i="60"/>
  <c r="E1180" i="60"/>
  <c r="E1179" i="60"/>
  <c r="E1178" i="60"/>
  <c r="E1177" i="60"/>
  <c r="E1176" i="60"/>
  <c r="E1175" i="60"/>
  <c r="E1174" i="60"/>
  <c r="E1173" i="60"/>
  <c r="E1172" i="60"/>
  <c r="E1171" i="60"/>
  <c r="E1170" i="60"/>
  <c r="E1169" i="60"/>
  <c r="E1168" i="60"/>
  <c r="E1167" i="60"/>
  <c r="E1166" i="60"/>
  <c r="E1165" i="60"/>
  <c r="E1164" i="60"/>
  <c r="E1163" i="60"/>
  <c r="E1162" i="60"/>
  <c r="E1161" i="60"/>
  <c r="E1160" i="60"/>
  <c r="E1159" i="60"/>
  <c r="E1158" i="60"/>
  <c r="E1157" i="60"/>
  <c r="E1156" i="60"/>
  <c r="E1155" i="60"/>
  <c r="E1154" i="60"/>
  <c r="E1153" i="60"/>
  <c r="E1152" i="60"/>
  <c r="E1151" i="60"/>
  <c r="E1150" i="60"/>
  <c r="E1149" i="60"/>
  <c r="E1148" i="60"/>
  <c r="E1147" i="60"/>
  <c r="E1146" i="60"/>
  <c r="E1145" i="60"/>
  <c r="E1144" i="60"/>
  <c r="E1143" i="60"/>
  <c r="E1142" i="60"/>
  <c r="E1141" i="60"/>
  <c r="E1140" i="60"/>
  <c r="E1139" i="60"/>
  <c r="E1138" i="60"/>
  <c r="E1137" i="60"/>
  <c r="E1136" i="60"/>
  <c r="E1135" i="60"/>
  <c r="E1134" i="60"/>
  <c r="E1133" i="60"/>
  <c r="E1132" i="60"/>
  <c r="E1131" i="60"/>
  <c r="E1130" i="60"/>
  <c r="E1129" i="60"/>
  <c r="E1128" i="60"/>
  <c r="E1127" i="60"/>
  <c r="E1126" i="60"/>
  <c r="E1125" i="60"/>
  <c r="E1124" i="60"/>
  <c r="E1123" i="60"/>
  <c r="E1122" i="60"/>
  <c r="E1121" i="60"/>
  <c r="E1120" i="60"/>
  <c r="E1119" i="60"/>
  <c r="E1118" i="60"/>
  <c r="E1117" i="60"/>
  <c r="E1116" i="60"/>
  <c r="E1115" i="60"/>
  <c r="E1114" i="60"/>
  <c r="E1113" i="60"/>
  <c r="E1112" i="60"/>
  <c r="E1111" i="60"/>
  <c r="E1110" i="60"/>
  <c r="E1109" i="60"/>
  <c r="E1108" i="60"/>
  <c r="E1107" i="60"/>
  <c r="E1106" i="60"/>
  <c r="E1105" i="60"/>
  <c r="E1104" i="60"/>
  <c r="E1103" i="60"/>
  <c r="E1102" i="60"/>
  <c r="E1101" i="60"/>
  <c r="E1100" i="60"/>
  <c r="E1099" i="60"/>
  <c r="E1098" i="60"/>
  <c r="E1097" i="60"/>
  <c r="E1096" i="60"/>
  <c r="E1095" i="60"/>
  <c r="E1094" i="60"/>
  <c r="E1093" i="60"/>
  <c r="E1092" i="60"/>
  <c r="E1091" i="60"/>
  <c r="E1090" i="60"/>
  <c r="E1089" i="60"/>
  <c r="E1088" i="60"/>
  <c r="E1087" i="60"/>
  <c r="E1086" i="60"/>
  <c r="E1085" i="60"/>
  <c r="E1084" i="60"/>
  <c r="E1083" i="60"/>
  <c r="E1082" i="60"/>
  <c r="E1081" i="60"/>
  <c r="E1080" i="60"/>
  <c r="E1079" i="60"/>
  <c r="E1078" i="60"/>
  <c r="E1077" i="60"/>
  <c r="E1076" i="60"/>
  <c r="E1075" i="60"/>
  <c r="E1074" i="60"/>
  <c r="E1073" i="60"/>
  <c r="E1072" i="60"/>
  <c r="E1071" i="60"/>
  <c r="E1070" i="60"/>
  <c r="E1069" i="60"/>
  <c r="E1068" i="60"/>
  <c r="E1067" i="60"/>
  <c r="E1066" i="60"/>
  <c r="E1065" i="60"/>
  <c r="E1064" i="60"/>
  <c r="E1063" i="60"/>
  <c r="E1062" i="60"/>
  <c r="E1061" i="60"/>
  <c r="E1060" i="60"/>
  <c r="E1059" i="60"/>
  <c r="E1058" i="60"/>
  <c r="E1057" i="60"/>
  <c r="E1056" i="60"/>
  <c r="E1055" i="60"/>
  <c r="E1054" i="60"/>
  <c r="E1053" i="60"/>
  <c r="E1052" i="60"/>
  <c r="E1051" i="60"/>
  <c r="E1050" i="60"/>
  <c r="E1049" i="60"/>
  <c r="E1048" i="60"/>
  <c r="E1047" i="60"/>
  <c r="E1046" i="60"/>
  <c r="E1045" i="60"/>
  <c r="E1044" i="60"/>
  <c r="E1043" i="60"/>
  <c r="E1042" i="60"/>
  <c r="E1041" i="60"/>
  <c r="E1040" i="60"/>
  <c r="E1039" i="60"/>
  <c r="E1038" i="60"/>
  <c r="E1037" i="60"/>
  <c r="E1036" i="60"/>
  <c r="E1035" i="60"/>
  <c r="E1034" i="60"/>
  <c r="E1033" i="60"/>
  <c r="E1032" i="60"/>
  <c r="E1031" i="60"/>
  <c r="E1030" i="60"/>
  <c r="E1029" i="60"/>
  <c r="E1028" i="60"/>
  <c r="E1027" i="60"/>
  <c r="E1026" i="60"/>
  <c r="E1025" i="60"/>
  <c r="E1024" i="60"/>
  <c r="E1023" i="60"/>
  <c r="E1022" i="60"/>
  <c r="E1021" i="60"/>
  <c r="E1020" i="60"/>
  <c r="E1019" i="60"/>
  <c r="E1018" i="60"/>
  <c r="E1017" i="60"/>
  <c r="E1016" i="60"/>
  <c r="E1015" i="60"/>
  <c r="E1014" i="60"/>
  <c r="E1013" i="60"/>
  <c r="E1012" i="60"/>
  <c r="E1011" i="60"/>
  <c r="E1010" i="60"/>
  <c r="E1009" i="60"/>
  <c r="E1008" i="60"/>
  <c r="E1007" i="60"/>
  <c r="E1006" i="60"/>
  <c r="E1005" i="60"/>
  <c r="E1004" i="60"/>
  <c r="E1003" i="60"/>
  <c r="E1002" i="60"/>
  <c r="E1001" i="60"/>
  <c r="E1000" i="60"/>
  <c r="E999" i="60"/>
  <c r="E998" i="60"/>
  <c r="E997" i="60"/>
  <c r="E996" i="60"/>
  <c r="E995" i="60"/>
  <c r="E994" i="60"/>
  <c r="E993" i="60"/>
  <c r="E992" i="60"/>
  <c r="E991" i="60"/>
  <c r="E990" i="60"/>
  <c r="E989" i="60"/>
  <c r="E988" i="60"/>
  <c r="E987" i="60"/>
  <c r="E986" i="60"/>
  <c r="E985" i="60"/>
  <c r="E984" i="60"/>
  <c r="E983" i="60"/>
  <c r="E982" i="60"/>
  <c r="E981" i="60"/>
  <c r="E980" i="60"/>
  <c r="E979" i="60"/>
  <c r="E978" i="60"/>
  <c r="E977" i="60"/>
  <c r="E976" i="60"/>
  <c r="E975" i="60"/>
  <c r="E974" i="60"/>
  <c r="E973" i="60"/>
  <c r="E972" i="60"/>
  <c r="E971" i="60"/>
  <c r="E970" i="60"/>
  <c r="E969" i="60"/>
  <c r="E968" i="60"/>
  <c r="E967" i="60"/>
  <c r="E966" i="60"/>
  <c r="E965" i="60"/>
  <c r="E964" i="60"/>
  <c r="E963" i="60"/>
  <c r="E962" i="60"/>
  <c r="E961" i="60"/>
  <c r="E960" i="60"/>
  <c r="E959" i="60"/>
  <c r="E958" i="60"/>
  <c r="E957" i="60"/>
  <c r="E956" i="60"/>
  <c r="E955" i="60"/>
  <c r="E954" i="60"/>
  <c r="E953" i="60"/>
  <c r="E952" i="60"/>
  <c r="E951" i="60"/>
  <c r="E950" i="60"/>
  <c r="E949" i="60"/>
  <c r="E948" i="60"/>
  <c r="E947" i="60"/>
  <c r="E946" i="60"/>
  <c r="E945" i="60"/>
  <c r="E944" i="60"/>
  <c r="E943" i="60"/>
  <c r="E942" i="60"/>
  <c r="E941" i="60"/>
  <c r="E940" i="60"/>
  <c r="E939" i="60"/>
  <c r="E938" i="60"/>
  <c r="E937" i="60"/>
  <c r="E936" i="60"/>
  <c r="E935" i="60"/>
  <c r="E934" i="60"/>
  <c r="E933" i="60"/>
  <c r="E932" i="60"/>
  <c r="E931" i="60"/>
  <c r="E930" i="60"/>
  <c r="E929" i="60"/>
  <c r="E928" i="60"/>
  <c r="E927" i="60"/>
  <c r="E926" i="60"/>
  <c r="E925" i="60"/>
  <c r="E924" i="60"/>
  <c r="E923" i="60"/>
  <c r="E922" i="60"/>
  <c r="E921" i="60"/>
  <c r="E920" i="60"/>
  <c r="E919" i="60"/>
  <c r="E918" i="60"/>
  <c r="E917" i="60"/>
  <c r="E916" i="60"/>
  <c r="E915" i="60"/>
  <c r="E914" i="60"/>
  <c r="E913" i="60"/>
  <c r="E912" i="60"/>
  <c r="E911" i="60"/>
  <c r="E910" i="60"/>
  <c r="E909" i="60"/>
  <c r="E908" i="60"/>
  <c r="E907" i="60"/>
  <c r="E906" i="60"/>
  <c r="E905" i="60"/>
  <c r="E904" i="60"/>
  <c r="E903" i="60"/>
  <c r="E902" i="60"/>
  <c r="E901" i="60"/>
  <c r="E900" i="60"/>
  <c r="E899" i="60"/>
  <c r="E898" i="60"/>
  <c r="E897" i="60"/>
  <c r="E896" i="60"/>
  <c r="E895" i="60"/>
  <c r="E894" i="60"/>
  <c r="E893" i="60"/>
  <c r="E892" i="60"/>
  <c r="E891" i="60"/>
  <c r="E890" i="60"/>
  <c r="E889" i="60"/>
  <c r="E888" i="60"/>
  <c r="E887" i="60"/>
  <c r="E886" i="60"/>
  <c r="E885" i="60"/>
  <c r="E884" i="60"/>
  <c r="E883" i="60"/>
  <c r="E882" i="60"/>
  <c r="E881" i="60"/>
  <c r="E880" i="60"/>
  <c r="E879" i="60"/>
  <c r="E878" i="60"/>
  <c r="E877" i="60"/>
  <c r="E876" i="60"/>
  <c r="E875" i="60"/>
  <c r="E874" i="60"/>
  <c r="E873" i="60"/>
  <c r="E872" i="60"/>
  <c r="E871" i="60"/>
  <c r="E870" i="60"/>
  <c r="E869" i="60"/>
  <c r="E868" i="60"/>
  <c r="E867" i="60"/>
  <c r="E866" i="60"/>
  <c r="E865" i="60"/>
  <c r="E864" i="60"/>
  <c r="E863" i="60"/>
  <c r="E862" i="60"/>
  <c r="E861" i="60"/>
  <c r="E860" i="60"/>
  <c r="E859" i="60"/>
  <c r="E858" i="60"/>
  <c r="E857" i="60"/>
  <c r="E856" i="60"/>
  <c r="E855" i="60"/>
  <c r="E854" i="60"/>
  <c r="E853" i="60"/>
  <c r="E852" i="60"/>
  <c r="E851" i="60"/>
  <c r="E850" i="60"/>
  <c r="E849" i="60"/>
  <c r="E848" i="60"/>
  <c r="E847" i="60"/>
  <c r="E846" i="60"/>
  <c r="E845" i="60"/>
  <c r="E844" i="60"/>
  <c r="E843" i="60"/>
  <c r="E842" i="60"/>
  <c r="E841" i="60"/>
  <c r="E840" i="60"/>
  <c r="E839" i="60"/>
  <c r="E838" i="60"/>
  <c r="E837" i="60"/>
  <c r="E836" i="60"/>
  <c r="E835" i="60"/>
  <c r="E834" i="60"/>
  <c r="E833" i="60"/>
  <c r="E832" i="60"/>
  <c r="E831" i="60"/>
  <c r="E830" i="60"/>
  <c r="E829" i="60"/>
  <c r="E828" i="60"/>
  <c r="E827" i="60"/>
  <c r="E826" i="60"/>
  <c r="E825" i="60"/>
  <c r="E824" i="60"/>
  <c r="E823" i="60"/>
  <c r="E822" i="60"/>
  <c r="E821" i="60"/>
  <c r="E820" i="60"/>
  <c r="E819" i="60"/>
  <c r="E818" i="60"/>
  <c r="E817" i="60"/>
  <c r="E816" i="60"/>
  <c r="E815" i="60"/>
  <c r="E814" i="60"/>
  <c r="E813" i="60"/>
  <c r="E812" i="60"/>
  <c r="E811" i="60"/>
  <c r="E810" i="60"/>
  <c r="E809" i="60"/>
  <c r="E808" i="60"/>
  <c r="E807" i="60"/>
  <c r="E806" i="60"/>
  <c r="E805" i="60"/>
  <c r="E804" i="60"/>
  <c r="E803" i="60"/>
  <c r="E802" i="60"/>
  <c r="E801" i="60"/>
  <c r="E800" i="60"/>
  <c r="E799" i="60"/>
  <c r="E798" i="60"/>
  <c r="E797" i="60"/>
  <c r="E796" i="60"/>
  <c r="E795" i="60"/>
  <c r="E794" i="60"/>
  <c r="E793" i="60"/>
  <c r="E792" i="60"/>
  <c r="E791" i="60"/>
  <c r="E790" i="60"/>
  <c r="E789" i="60"/>
  <c r="E788" i="60"/>
  <c r="E787" i="60"/>
  <c r="E786" i="60"/>
  <c r="E785" i="60"/>
  <c r="E784" i="60"/>
  <c r="E783" i="60"/>
  <c r="E782" i="60"/>
  <c r="E781" i="60"/>
  <c r="E780" i="60"/>
  <c r="E779" i="60"/>
  <c r="E778" i="60"/>
  <c r="E777" i="60"/>
  <c r="E776" i="60"/>
  <c r="E775" i="60"/>
  <c r="E774" i="60"/>
  <c r="E773" i="60"/>
  <c r="E772" i="60"/>
  <c r="E771" i="60"/>
  <c r="E770" i="60"/>
  <c r="E769" i="60"/>
  <c r="E768" i="60"/>
  <c r="E767" i="60"/>
  <c r="E766" i="60"/>
  <c r="E765" i="60"/>
  <c r="E764" i="60"/>
  <c r="E763" i="60"/>
  <c r="E762" i="60"/>
  <c r="E761" i="60"/>
  <c r="E760" i="60"/>
  <c r="E759" i="60"/>
  <c r="E758" i="60"/>
  <c r="E757" i="60"/>
  <c r="E756" i="60"/>
  <c r="E755" i="60"/>
  <c r="E754" i="60"/>
  <c r="E753" i="60"/>
  <c r="E752" i="60"/>
  <c r="E751" i="60"/>
  <c r="E750" i="60"/>
  <c r="E749" i="60"/>
  <c r="E748" i="60"/>
  <c r="E747" i="60"/>
  <c r="E746" i="60"/>
  <c r="E745" i="60"/>
  <c r="E744" i="60"/>
  <c r="E743" i="60"/>
  <c r="E742" i="60"/>
  <c r="E741" i="60"/>
  <c r="E740" i="60"/>
  <c r="E739" i="60"/>
  <c r="E738" i="60"/>
  <c r="E737" i="60"/>
  <c r="E736" i="60"/>
  <c r="E735" i="60"/>
  <c r="E734" i="60"/>
  <c r="E733" i="60"/>
  <c r="E732" i="60"/>
  <c r="E731" i="60"/>
  <c r="E730" i="60"/>
  <c r="E729" i="60"/>
  <c r="E728" i="60"/>
  <c r="E727" i="60"/>
  <c r="E726" i="60"/>
  <c r="E725" i="60"/>
  <c r="E724" i="60"/>
  <c r="E723" i="60"/>
  <c r="E722" i="60"/>
  <c r="E721" i="60"/>
  <c r="E720" i="60"/>
  <c r="E719" i="60"/>
  <c r="E718" i="60"/>
  <c r="E717" i="60"/>
  <c r="E716" i="60"/>
  <c r="E715" i="60"/>
  <c r="E714" i="60"/>
  <c r="E713" i="60"/>
  <c r="E712" i="60"/>
  <c r="E711" i="60"/>
  <c r="E710" i="60"/>
  <c r="E709" i="60"/>
  <c r="E708" i="60"/>
  <c r="E707" i="60"/>
  <c r="E706" i="60"/>
  <c r="E705" i="60"/>
  <c r="E704" i="60"/>
  <c r="E703" i="60"/>
  <c r="E702" i="60"/>
  <c r="E701" i="60"/>
  <c r="E700" i="60"/>
  <c r="E699" i="60"/>
  <c r="E698" i="60"/>
  <c r="E697" i="60"/>
  <c r="E696" i="60"/>
  <c r="E695" i="60"/>
  <c r="E694" i="60"/>
  <c r="E693" i="60"/>
  <c r="E692" i="60"/>
  <c r="E691" i="60"/>
  <c r="E690" i="60"/>
  <c r="E689" i="60"/>
  <c r="E688" i="60"/>
  <c r="E687" i="60"/>
  <c r="E686" i="60"/>
  <c r="E685" i="60"/>
  <c r="E684" i="60"/>
  <c r="E683" i="60"/>
  <c r="E682" i="60"/>
  <c r="E681" i="60"/>
  <c r="E680" i="60"/>
  <c r="E679" i="60"/>
  <c r="E678" i="60"/>
  <c r="E677" i="60"/>
  <c r="E676" i="60"/>
  <c r="E675" i="60"/>
  <c r="E674" i="60"/>
  <c r="E673" i="60"/>
  <c r="E672" i="60"/>
  <c r="E671" i="60"/>
  <c r="E670" i="60"/>
  <c r="E669" i="60"/>
  <c r="E668" i="60"/>
  <c r="E667" i="60"/>
  <c r="E666" i="60"/>
  <c r="E665" i="60"/>
  <c r="E664" i="60"/>
  <c r="E663" i="60"/>
  <c r="E662" i="60"/>
  <c r="E661" i="60"/>
  <c r="E660" i="60"/>
  <c r="E659" i="60"/>
  <c r="E658" i="60"/>
  <c r="E657" i="60"/>
  <c r="E656" i="60"/>
  <c r="E655" i="60"/>
  <c r="E654" i="60"/>
  <c r="E653" i="60"/>
  <c r="E652" i="60"/>
  <c r="E651" i="60"/>
  <c r="E650" i="60"/>
  <c r="E649" i="60"/>
  <c r="E648" i="60"/>
  <c r="E647" i="60"/>
  <c r="E646" i="60"/>
  <c r="E645" i="60"/>
  <c r="E644" i="60"/>
  <c r="E643" i="60"/>
  <c r="E642" i="60"/>
  <c r="E641" i="60"/>
  <c r="E640" i="60"/>
  <c r="E639" i="60"/>
  <c r="E638" i="60"/>
  <c r="E637" i="60"/>
  <c r="E636" i="60"/>
  <c r="E635" i="60"/>
  <c r="E634" i="60"/>
  <c r="E633" i="60"/>
  <c r="E632" i="60"/>
  <c r="E631" i="60"/>
  <c r="E630" i="60"/>
  <c r="E629" i="60"/>
  <c r="E628" i="60"/>
  <c r="E627" i="60"/>
  <c r="E626" i="60"/>
  <c r="E625" i="60"/>
  <c r="E624" i="60"/>
  <c r="E623" i="60"/>
  <c r="E622" i="60"/>
  <c r="E621" i="60"/>
  <c r="E620" i="60"/>
  <c r="E619" i="60"/>
  <c r="E618" i="60"/>
  <c r="E617" i="60"/>
  <c r="E616" i="60"/>
  <c r="E615" i="60"/>
  <c r="E614" i="60"/>
  <c r="E613" i="60"/>
  <c r="E612" i="60"/>
  <c r="E611" i="60"/>
  <c r="E610" i="60"/>
  <c r="E609" i="60"/>
  <c r="E608" i="60"/>
  <c r="E607" i="60"/>
  <c r="E606" i="60"/>
  <c r="E605" i="60"/>
  <c r="E604" i="60"/>
  <c r="E603" i="60"/>
  <c r="E602" i="60"/>
  <c r="E601" i="60"/>
  <c r="E600" i="60"/>
  <c r="E599" i="60"/>
  <c r="E598" i="60"/>
  <c r="E597" i="60"/>
  <c r="E596" i="60"/>
  <c r="E595" i="60"/>
  <c r="E594" i="60"/>
  <c r="E593" i="60"/>
  <c r="E592" i="60"/>
  <c r="E591" i="60"/>
  <c r="E590" i="60"/>
  <c r="E589" i="60"/>
  <c r="E588" i="60"/>
  <c r="E587" i="60"/>
  <c r="E586" i="60"/>
  <c r="E585" i="60"/>
  <c r="E584" i="60"/>
  <c r="E583" i="60"/>
  <c r="E582" i="60"/>
  <c r="E581" i="60"/>
  <c r="E580" i="60"/>
  <c r="E579" i="60"/>
  <c r="E578" i="60"/>
  <c r="E577" i="60"/>
  <c r="E576" i="60"/>
  <c r="E575" i="60"/>
  <c r="E574" i="60"/>
  <c r="E573" i="60"/>
  <c r="E572" i="60"/>
  <c r="E571" i="60"/>
  <c r="E570" i="60"/>
  <c r="E569" i="60"/>
  <c r="E568" i="60"/>
  <c r="E567" i="60"/>
  <c r="E566" i="60"/>
  <c r="E565" i="60"/>
  <c r="E564" i="60"/>
  <c r="E563" i="60"/>
  <c r="E562" i="60"/>
  <c r="E561" i="60"/>
  <c r="E560" i="60"/>
  <c r="E559" i="60"/>
  <c r="E558" i="60"/>
  <c r="E557" i="60"/>
  <c r="E556" i="60"/>
  <c r="E555" i="60"/>
  <c r="E554" i="60"/>
  <c r="E553" i="60"/>
  <c r="E552" i="60"/>
  <c r="E551" i="60"/>
  <c r="E550" i="60"/>
  <c r="E549" i="60"/>
  <c r="E548" i="60"/>
  <c r="E547" i="60"/>
  <c r="E546" i="60"/>
  <c r="E545" i="60"/>
  <c r="E544" i="60"/>
  <c r="E543" i="60"/>
  <c r="E542" i="60"/>
  <c r="E541" i="60"/>
  <c r="E540" i="60"/>
  <c r="E539" i="60"/>
  <c r="E538" i="60"/>
  <c r="E537" i="60"/>
  <c r="E536" i="60"/>
  <c r="E535" i="60"/>
  <c r="E534" i="60"/>
  <c r="E533" i="60"/>
  <c r="E532" i="60"/>
  <c r="E531" i="60"/>
  <c r="E530" i="60"/>
  <c r="E529" i="60"/>
  <c r="E528" i="60"/>
  <c r="E527" i="60"/>
  <c r="E526" i="60"/>
  <c r="E525" i="60"/>
  <c r="E524" i="60"/>
  <c r="E523" i="60"/>
  <c r="E522" i="60"/>
  <c r="E521" i="60"/>
  <c r="E520" i="60"/>
  <c r="E519" i="60"/>
  <c r="E518" i="60"/>
  <c r="E517" i="60"/>
  <c r="E516" i="60"/>
  <c r="E515" i="60"/>
  <c r="E514" i="60"/>
  <c r="E513" i="60"/>
  <c r="E512" i="60"/>
  <c r="E511" i="60"/>
  <c r="E510" i="60"/>
  <c r="E509" i="60"/>
  <c r="E508" i="60"/>
  <c r="E507" i="60"/>
  <c r="E506" i="60"/>
  <c r="E505" i="60"/>
  <c r="E504" i="60"/>
  <c r="E503" i="60"/>
  <c r="E502" i="60"/>
  <c r="E501" i="60"/>
  <c r="E500" i="60"/>
  <c r="E499" i="60"/>
  <c r="E498" i="60"/>
  <c r="E497" i="60"/>
  <c r="E496" i="60"/>
  <c r="E495" i="60"/>
  <c r="E494" i="60"/>
  <c r="E493" i="60"/>
  <c r="E492" i="60"/>
  <c r="E491" i="60"/>
  <c r="E490" i="60"/>
  <c r="E489" i="60"/>
  <c r="E488" i="60"/>
  <c r="E487" i="60"/>
  <c r="E486" i="60"/>
  <c r="E485" i="60"/>
  <c r="E484" i="60"/>
  <c r="E483" i="60"/>
  <c r="E482" i="60"/>
  <c r="E481" i="60"/>
  <c r="E480" i="60"/>
  <c r="E479" i="60"/>
  <c r="E478" i="60"/>
  <c r="E477" i="60"/>
  <c r="E476" i="60"/>
  <c r="E475" i="60"/>
  <c r="E474" i="60"/>
  <c r="E473" i="60"/>
  <c r="E472" i="60"/>
  <c r="E471" i="60"/>
  <c r="E470" i="60"/>
  <c r="E469" i="60"/>
  <c r="E468" i="60"/>
  <c r="E467" i="60"/>
  <c r="E466" i="60"/>
  <c r="E465" i="60"/>
  <c r="E464" i="60"/>
  <c r="E463" i="60"/>
  <c r="E462" i="60"/>
  <c r="E461" i="60"/>
  <c r="E460" i="60"/>
  <c r="E459" i="60"/>
  <c r="E458" i="60"/>
  <c r="E457" i="60"/>
  <c r="E456" i="60"/>
  <c r="E455" i="60"/>
  <c r="E454" i="60"/>
  <c r="E453" i="60"/>
  <c r="E452" i="60"/>
  <c r="E451" i="60"/>
  <c r="E450" i="60"/>
  <c r="E449" i="60"/>
  <c r="E448" i="60"/>
  <c r="E447" i="60"/>
  <c r="E446" i="60"/>
  <c r="E445" i="60"/>
  <c r="E444" i="60"/>
  <c r="E443" i="60"/>
  <c r="E442" i="60"/>
  <c r="E441" i="60"/>
  <c r="E440" i="60"/>
  <c r="E439" i="60"/>
  <c r="E438" i="60"/>
  <c r="E437" i="60"/>
  <c r="E436" i="60"/>
  <c r="E435" i="60"/>
  <c r="E434" i="60"/>
  <c r="E433" i="60"/>
  <c r="E432" i="60"/>
  <c r="E431" i="60"/>
  <c r="E430" i="60"/>
  <c r="E429" i="60"/>
  <c r="E428" i="60"/>
  <c r="E427" i="60"/>
  <c r="E426" i="60"/>
  <c r="E425" i="60"/>
  <c r="E424" i="60"/>
  <c r="E423" i="60"/>
  <c r="E422" i="60"/>
  <c r="E421" i="60"/>
  <c r="E420" i="60"/>
  <c r="E419" i="60"/>
  <c r="E418" i="60"/>
  <c r="E417" i="60"/>
  <c r="E416" i="60"/>
  <c r="E415" i="60"/>
  <c r="E414" i="60"/>
  <c r="E413" i="60"/>
  <c r="E412" i="60"/>
  <c r="E411" i="60"/>
  <c r="E410" i="60"/>
  <c r="E409" i="60"/>
  <c r="E408" i="60"/>
  <c r="E407" i="60"/>
  <c r="E406" i="60"/>
  <c r="E405" i="60"/>
  <c r="E404" i="60"/>
  <c r="E403" i="60"/>
  <c r="E402" i="60"/>
  <c r="E401" i="60"/>
  <c r="E400" i="60"/>
  <c r="E399" i="60"/>
  <c r="E398" i="60"/>
  <c r="E397" i="60"/>
  <c r="E396" i="60"/>
  <c r="E395" i="60"/>
  <c r="E394" i="60"/>
  <c r="E393" i="60"/>
  <c r="E392" i="60"/>
  <c r="E391" i="60"/>
  <c r="E390" i="60"/>
  <c r="E389" i="60"/>
  <c r="E388" i="60"/>
  <c r="E387" i="60"/>
  <c r="E386" i="60"/>
  <c r="E385" i="60"/>
  <c r="E384" i="60"/>
  <c r="E383" i="60"/>
  <c r="E382" i="60"/>
  <c r="E381" i="60"/>
  <c r="E380" i="60"/>
  <c r="E379" i="60"/>
  <c r="E378" i="60"/>
  <c r="E377" i="60"/>
  <c r="E376" i="60"/>
  <c r="E375" i="60"/>
  <c r="E374" i="60"/>
  <c r="E373" i="60"/>
  <c r="E372" i="60"/>
  <c r="E371" i="60"/>
  <c r="E370" i="60"/>
  <c r="E369" i="60"/>
  <c r="E368" i="60"/>
  <c r="E367" i="60"/>
  <c r="E366" i="60"/>
  <c r="E365" i="60"/>
  <c r="E364" i="60"/>
  <c r="E363" i="60"/>
  <c r="E362" i="60"/>
  <c r="E361" i="60"/>
  <c r="E360" i="60"/>
  <c r="E359" i="60"/>
  <c r="E358" i="60"/>
  <c r="E357" i="60"/>
  <c r="E356" i="60"/>
  <c r="E355" i="60"/>
  <c r="E354" i="60"/>
  <c r="E353" i="60"/>
  <c r="E352" i="60"/>
  <c r="E351" i="60"/>
  <c r="E350" i="60"/>
  <c r="E349" i="60"/>
  <c r="E348" i="60"/>
  <c r="E347" i="60"/>
  <c r="E346" i="60"/>
  <c r="E345" i="60"/>
  <c r="E344" i="60"/>
  <c r="E343" i="60"/>
  <c r="E342" i="60"/>
  <c r="E341" i="60"/>
  <c r="E340" i="60"/>
  <c r="E339" i="60"/>
  <c r="E338" i="60"/>
  <c r="E337" i="60"/>
  <c r="E336" i="60"/>
  <c r="E335" i="60"/>
  <c r="E334" i="60"/>
  <c r="E333" i="60"/>
  <c r="E332" i="60"/>
  <c r="E331" i="60"/>
  <c r="E330" i="60"/>
  <c r="E329" i="60"/>
  <c r="E328" i="60"/>
  <c r="E327" i="60"/>
  <c r="E326" i="60"/>
  <c r="E325" i="60"/>
  <c r="E324" i="60"/>
  <c r="E323" i="60"/>
  <c r="E322" i="60"/>
  <c r="E321" i="60"/>
  <c r="E320" i="60"/>
  <c r="E319" i="60"/>
  <c r="E318" i="60"/>
  <c r="E317" i="60"/>
  <c r="E316" i="60"/>
  <c r="E315" i="60"/>
  <c r="E314" i="60"/>
  <c r="E313" i="60"/>
  <c r="E312" i="60"/>
  <c r="E311" i="60"/>
  <c r="E310" i="60"/>
  <c r="E309" i="60"/>
  <c r="E308" i="60"/>
  <c r="E307" i="60"/>
  <c r="E306" i="60"/>
  <c r="E305" i="60"/>
  <c r="E304" i="60"/>
  <c r="E303" i="60"/>
  <c r="E302" i="60"/>
  <c r="E301" i="60"/>
  <c r="E300" i="60"/>
  <c r="E299" i="60"/>
  <c r="E298" i="60"/>
  <c r="E297" i="60"/>
  <c r="E296" i="60"/>
  <c r="E295" i="60"/>
  <c r="E294" i="60"/>
  <c r="E293" i="60"/>
  <c r="E292" i="60"/>
  <c r="E291" i="60"/>
  <c r="E290" i="60"/>
  <c r="E289" i="60"/>
  <c r="E288" i="60"/>
  <c r="E287" i="60"/>
  <c r="E286" i="60"/>
  <c r="E285" i="60"/>
  <c r="E284" i="60"/>
  <c r="E283" i="60"/>
  <c r="E282" i="60"/>
  <c r="E281" i="60"/>
  <c r="E280" i="60"/>
  <c r="E279" i="60"/>
  <c r="E278" i="60"/>
  <c r="E277" i="60"/>
  <c r="E276" i="60"/>
  <c r="E275" i="60"/>
  <c r="E274" i="60"/>
  <c r="E273" i="60"/>
  <c r="E272" i="60"/>
  <c r="E271" i="60"/>
  <c r="E270" i="60"/>
  <c r="E269" i="60"/>
  <c r="E268" i="60"/>
  <c r="E267" i="60"/>
  <c r="E266" i="60"/>
  <c r="E265" i="60"/>
  <c r="E264" i="60"/>
  <c r="E263" i="60"/>
  <c r="E262" i="60"/>
  <c r="E261" i="60"/>
  <c r="E260" i="60"/>
  <c r="E259" i="60"/>
  <c r="E258" i="60"/>
  <c r="E257" i="60"/>
  <c r="E256" i="60"/>
  <c r="E255" i="60"/>
  <c r="E254" i="60"/>
  <c r="E253" i="60"/>
  <c r="E252" i="60"/>
  <c r="E251" i="60"/>
  <c r="E250" i="60"/>
  <c r="E249" i="60"/>
  <c r="E248" i="60"/>
  <c r="E247" i="60"/>
  <c r="E246" i="60"/>
  <c r="E245" i="60"/>
  <c r="E244" i="60"/>
  <c r="E243" i="60"/>
  <c r="E242" i="60"/>
  <c r="E241" i="60"/>
  <c r="E240" i="60"/>
  <c r="E239" i="60"/>
  <c r="E238" i="60"/>
  <c r="E237" i="60"/>
  <c r="E236" i="60"/>
  <c r="E235" i="60"/>
  <c r="E234" i="60"/>
  <c r="E233" i="60"/>
  <c r="E232" i="60"/>
  <c r="E231" i="60"/>
  <c r="E230" i="60"/>
  <c r="E229" i="60"/>
  <c r="E228" i="60"/>
  <c r="E227" i="60"/>
  <c r="E226" i="60"/>
  <c r="E225" i="60"/>
  <c r="E224" i="60"/>
  <c r="E223" i="60"/>
  <c r="E222" i="60"/>
  <c r="E221" i="60"/>
  <c r="E220" i="60"/>
  <c r="E219" i="60"/>
  <c r="E218" i="60"/>
  <c r="E217" i="60"/>
  <c r="E216" i="60"/>
  <c r="E215" i="60"/>
  <c r="E214" i="60"/>
  <c r="E213" i="60"/>
  <c r="E212" i="60"/>
  <c r="E211" i="60"/>
  <c r="E210" i="60"/>
  <c r="E209" i="60"/>
  <c r="E208" i="60"/>
  <c r="E207" i="60"/>
  <c r="E206" i="60"/>
  <c r="E205" i="60"/>
  <c r="E204" i="60"/>
  <c r="E203" i="60"/>
  <c r="E202" i="60"/>
  <c r="E201" i="60"/>
  <c r="E200" i="60"/>
  <c r="E199" i="60"/>
  <c r="E198" i="60"/>
  <c r="E197" i="60"/>
  <c r="E196" i="60"/>
  <c r="E195" i="60"/>
  <c r="E194" i="60"/>
  <c r="E193" i="60"/>
  <c r="E192" i="60"/>
  <c r="E191" i="60"/>
  <c r="E190" i="60"/>
  <c r="E189" i="60"/>
  <c r="E188" i="60"/>
  <c r="E187" i="60"/>
  <c r="E186" i="60"/>
  <c r="E185" i="60"/>
  <c r="E184" i="60"/>
  <c r="E183" i="60"/>
  <c r="E182" i="60"/>
  <c r="E181" i="60"/>
  <c r="E180" i="60"/>
  <c r="E179" i="60"/>
  <c r="E178" i="60"/>
  <c r="E177" i="60"/>
  <c r="E176" i="60"/>
  <c r="E175" i="60"/>
  <c r="E174" i="60"/>
  <c r="E173" i="60"/>
  <c r="E172" i="60"/>
  <c r="E171" i="60"/>
  <c r="E170" i="60"/>
  <c r="E169" i="60"/>
  <c r="E168" i="60"/>
  <c r="E167" i="60"/>
  <c r="E166" i="60"/>
  <c r="E165" i="60"/>
  <c r="E164" i="60"/>
  <c r="E163" i="60"/>
  <c r="E162" i="60"/>
  <c r="E161" i="60"/>
  <c r="E160" i="60"/>
  <c r="E159" i="60"/>
  <c r="E158" i="60"/>
  <c r="E157" i="60"/>
  <c r="E156" i="60"/>
  <c r="E155" i="60"/>
  <c r="E154" i="60"/>
  <c r="E153" i="60"/>
  <c r="E152" i="60"/>
  <c r="E151" i="60"/>
  <c r="E150" i="60"/>
  <c r="E149" i="60"/>
  <c r="E148" i="60"/>
  <c r="E147" i="60"/>
  <c r="E146" i="60"/>
  <c r="E145" i="60"/>
  <c r="E144" i="60"/>
  <c r="E143" i="60"/>
  <c r="E142" i="60"/>
  <c r="E141" i="60"/>
  <c r="E140" i="60"/>
  <c r="E139" i="60"/>
  <c r="E138" i="60"/>
  <c r="E137" i="60"/>
  <c r="E136" i="60"/>
  <c r="E135" i="60"/>
  <c r="E134" i="60"/>
  <c r="E133" i="60"/>
  <c r="E132" i="60"/>
  <c r="E131" i="60"/>
  <c r="E130" i="60"/>
  <c r="E129" i="60"/>
  <c r="E128" i="60"/>
  <c r="E127" i="60"/>
  <c r="E126" i="60"/>
  <c r="E125" i="60"/>
  <c r="E124" i="60"/>
  <c r="E123" i="60"/>
  <c r="E122" i="60"/>
  <c r="E121" i="60"/>
  <c r="E120" i="60"/>
  <c r="E119" i="60"/>
  <c r="E118" i="60"/>
  <c r="E117" i="60"/>
  <c r="E116" i="60"/>
  <c r="E115" i="60"/>
  <c r="E114" i="60"/>
  <c r="E113" i="60"/>
  <c r="E112" i="60"/>
  <c r="E111" i="60"/>
  <c r="E110" i="60"/>
  <c r="E109" i="60"/>
  <c r="E108" i="60"/>
  <c r="E107" i="60"/>
  <c r="E106" i="60"/>
  <c r="E105" i="60"/>
  <c r="E104" i="60"/>
  <c r="E103" i="60"/>
  <c r="E102" i="60"/>
  <c r="E101" i="60"/>
  <c r="E100" i="60"/>
  <c r="E99" i="60"/>
  <c r="E98" i="60"/>
  <c r="E97" i="60"/>
  <c r="E96" i="60"/>
  <c r="E95" i="60"/>
  <c r="E94" i="60"/>
  <c r="E93" i="60"/>
  <c r="E92" i="60"/>
  <c r="E91" i="60"/>
  <c r="E90" i="60"/>
  <c r="E89" i="60"/>
  <c r="E88" i="60"/>
  <c r="E87" i="60"/>
  <c r="E86" i="60"/>
  <c r="E85" i="60"/>
  <c r="E84" i="60"/>
  <c r="E83" i="60"/>
  <c r="E82" i="60"/>
  <c r="E81" i="60"/>
  <c r="E80" i="60"/>
  <c r="E79" i="60"/>
  <c r="E78" i="60"/>
  <c r="E77" i="60"/>
  <c r="E76" i="60"/>
  <c r="E75" i="60"/>
  <c r="E74" i="60"/>
  <c r="E73" i="60"/>
  <c r="E72" i="60"/>
  <c r="E71" i="60"/>
  <c r="E70" i="60"/>
  <c r="E69" i="60"/>
  <c r="E68" i="60"/>
  <c r="E67" i="60"/>
  <c r="E66" i="60"/>
  <c r="E65" i="60"/>
  <c r="E64" i="60"/>
  <c r="E63" i="60"/>
  <c r="E62" i="60"/>
  <c r="E61" i="60"/>
  <c r="E60" i="60"/>
  <c r="E59" i="60"/>
  <c r="E58" i="60"/>
  <c r="E57" i="60"/>
  <c r="E56" i="60"/>
  <c r="E55" i="60"/>
  <c r="E54" i="60"/>
  <c r="E53" i="60"/>
  <c r="E52" i="60"/>
  <c r="E51" i="60"/>
  <c r="E50" i="60"/>
  <c r="E49" i="60"/>
  <c r="E48" i="60"/>
  <c r="E47" i="60"/>
  <c r="E46" i="60"/>
  <c r="E45" i="60"/>
  <c r="E44" i="60"/>
  <c r="E43" i="60"/>
  <c r="E42" i="60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E12" i="60"/>
  <c r="E11" i="60"/>
  <c r="E10" i="60"/>
  <c r="E9" i="60"/>
  <c r="E8" i="60"/>
  <c r="E7" i="60"/>
  <c r="E6" i="60"/>
  <c r="E5" i="60"/>
  <c r="E4" i="60"/>
  <c r="E3" i="60"/>
  <c r="E2" i="60"/>
  <c r="I59" i="57" l="1"/>
  <c r="I39" i="57"/>
  <c r="I24" i="57"/>
  <c r="I26" i="57"/>
  <c r="I60" i="57"/>
  <c r="I80" i="57"/>
  <c r="I56" i="57"/>
  <c r="I37" i="57"/>
  <c r="I23" i="57"/>
  <c r="I41" i="57"/>
  <c r="I78" i="57"/>
  <c r="I55" i="57"/>
  <c r="I35" i="57"/>
  <c r="I22" i="57"/>
  <c r="I77" i="57"/>
  <c r="I52" i="57"/>
  <c r="I34" i="57"/>
  <c r="I20" i="57"/>
  <c r="I61" i="57"/>
  <c r="I74" i="57"/>
  <c r="I49" i="57"/>
  <c r="I33" i="57"/>
  <c r="I19" i="57"/>
  <c r="I71" i="57"/>
  <c r="I48" i="57"/>
  <c r="I32" i="57"/>
  <c r="I18" i="57"/>
  <c r="I70" i="57"/>
  <c r="I45" i="57"/>
  <c r="I31" i="57"/>
  <c r="I17" i="57"/>
  <c r="I69" i="57"/>
  <c r="I44" i="57"/>
  <c r="I30" i="57"/>
  <c r="I14" i="57"/>
  <c r="I9" i="57"/>
  <c r="I40" i="57"/>
  <c r="I65" i="57"/>
  <c r="I43" i="57"/>
  <c r="I29" i="57"/>
  <c r="I12" i="57"/>
  <c r="I25" i="57"/>
  <c r="I62" i="57"/>
  <c r="I42" i="57"/>
  <c r="I28" i="57"/>
  <c r="I10" i="57"/>
  <c r="K8" i="59" l="1"/>
  <c r="J7" i="59"/>
  <c r="J6" i="59" s="1"/>
  <c r="J5" i="59" s="1"/>
  <c r="I7" i="59"/>
  <c r="I6" i="59" s="1"/>
  <c r="I5" i="59" s="1"/>
  <c r="H7" i="59"/>
  <c r="K7" i="59" l="1"/>
  <c r="H6" i="59"/>
  <c r="K6" i="59" l="1"/>
  <c r="H5" i="59"/>
  <c r="K5" i="59" s="1"/>
  <c r="J9" i="57" l="1"/>
  <c r="J10" i="57"/>
  <c r="J12" i="57"/>
  <c r="J14" i="57"/>
  <c r="J17" i="57"/>
  <c r="J18" i="57"/>
  <c r="J19" i="57"/>
  <c r="J20" i="57"/>
  <c r="J22" i="57"/>
  <c r="J23" i="57"/>
  <c r="J24" i="57"/>
  <c r="J25" i="57"/>
  <c r="J26" i="57"/>
  <c r="J28" i="57"/>
  <c r="J29" i="57"/>
  <c r="J30" i="57"/>
  <c r="J31" i="57"/>
  <c r="J32" i="57"/>
  <c r="J33" i="57"/>
  <c r="J34" i="57"/>
  <c r="J35" i="57"/>
  <c r="J37" i="57"/>
  <c r="J39" i="57"/>
  <c r="J40" i="57"/>
  <c r="J41" i="57"/>
  <c r="J42" i="57"/>
  <c r="J43" i="57"/>
  <c r="J44" i="57"/>
  <c r="J45" i="57"/>
  <c r="J48" i="57"/>
  <c r="J49" i="57"/>
  <c r="J52" i="57"/>
  <c r="J55" i="57"/>
  <c r="J56" i="57"/>
  <c r="J59" i="57"/>
  <c r="J60" i="57"/>
  <c r="J61" i="57"/>
  <c r="J62" i="57"/>
  <c r="J65" i="57"/>
  <c r="J69" i="57"/>
  <c r="J70" i="57"/>
  <c r="J71" i="57"/>
  <c r="J74" i="57"/>
  <c r="J77" i="57"/>
  <c r="J78" i="57"/>
  <c r="J80" i="57"/>
  <c r="N80" i="57" l="1"/>
  <c r="N78" i="57"/>
  <c r="N77" i="57"/>
  <c r="N74" i="57"/>
  <c r="N71" i="57"/>
  <c r="N70" i="57"/>
  <c r="N69" i="57"/>
  <c r="N65" i="57"/>
  <c r="N62" i="57"/>
  <c r="N61" i="57"/>
  <c r="N60" i="57"/>
  <c r="N59" i="57"/>
  <c r="N56" i="57"/>
  <c r="N55" i="57"/>
  <c r="N52" i="57"/>
  <c r="N49" i="57"/>
  <c r="N48" i="57"/>
  <c r="N45" i="57"/>
  <c r="N44" i="57"/>
  <c r="N43" i="57"/>
  <c r="N42" i="57"/>
  <c r="N41" i="57"/>
  <c r="N40" i="57"/>
  <c r="N39" i="57"/>
  <c r="N37" i="57"/>
  <c r="N35" i="57"/>
  <c r="N34" i="57"/>
  <c r="N33" i="57"/>
  <c r="N32" i="57"/>
  <c r="N31" i="57"/>
  <c r="N30" i="57"/>
  <c r="N29" i="57"/>
  <c r="N28" i="57"/>
  <c r="N26" i="57"/>
  <c r="N25" i="57"/>
  <c r="N24" i="57"/>
  <c r="N23" i="57"/>
  <c r="N22" i="57"/>
  <c r="N20" i="57"/>
  <c r="N19" i="57"/>
  <c r="N18" i="57"/>
  <c r="N17" i="57"/>
  <c r="N14" i="57"/>
  <c r="N12" i="57"/>
  <c r="N10" i="57"/>
  <c r="N9" i="57"/>
  <c r="M80" i="57"/>
  <c r="M78" i="57"/>
  <c r="M77" i="57"/>
  <c r="M74" i="57"/>
  <c r="M71" i="57"/>
  <c r="M70" i="57"/>
  <c r="M69" i="57"/>
  <c r="M65" i="57"/>
  <c r="M62" i="57"/>
  <c r="M61" i="57"/>
  <c r="M60" i="57"/>
  <c r="M59" i="57"/>
  <c r="M56" i="57"/>
  <c r="M55" i="57"/>
  <c r="M52" i="57"/>
  <c r="M49" i="57"/>
  <c r="M48" i="57"/>
  <c r="M45" i="57"/>
  <c r="M44" i="57"/>
  <c r="M43" i="57"/>
  <c r="M42" i="57"/>
  <c r="M41" i="57"/>
  <c r="M40" i="57"/>
  <c r="M39" i="57"/>
  <c r="M37" i="57"/>
  <c r="M35" i="57"/>
  <c r="M34" i="57"/>
  <c r="M33" i="57"/>
  <c r="M32" i="57"/>
  <c r="M31" i="57"/>
  <c r="M30" i="57"/>
  <c r="M29" i="57"/>
  <c r="M28" i="57"/>
  <c r="M26" i="57"/>
  <c r="M25" i="57"/>
  <c r="M24" i="57"/>
  <c r="M23" i="57"/>
  <c r="M22" i="57"/>
  <c r="M20" i="57"/>
  <c r="M19" i="57"/>
  <c r="M18" i="57"/>
  <c r="M17" i="57"/>
  <c r="M14" i="57"/>
  <c r="M12" i="57"/>
  <c r="M10" i="57"/>
  <c r="M9" i="57"/>
  <c r="K12" i="59" l="1"/>
  <c r="K18" i="59"/>
  <c r="K24" i="59"/>
  <c r="K27" i="59"/>
  <c r="K31" i="59"/>
  <c r="K34" i="59"/>
  <c r="K38" i="59"/>
  <c r="K41" i="59"/>
  <c r="K46" i="59"/>
  <c r="K51" i="59"/>
  <c r="K56" i="59"/>
  <c r="K59" i="59"/>
  <c r="K64" i="59"/>
  <c r="K69" i="59"/>
  <c r="K72" i="59"/>
  <c r="J71" i="59"/>
  <c r="J70" i="59" s="1"/>
  <c r="J68" i="59"/>
  <c r="J67" i="59" s="1"/>
  <c r="J63" i="59"/>
  <c r="J62" i="59" s="1"/>
  <c r="J61" i="59" s="1"/>
  <c r="J60" i="59" s="1"/>
  <c r="J58" i="59"/>
  <c r="J57" i="59" s="1"/>
  <c r="J55" i="59"/>
  <c r="J54" i="59" s="1"/>
  <c r="J50" i="59"/>
  <c r="J49" i="59" s="1"/>
  <c r="J48" i="59" s="1"/>
  <c r="J47" i="59" s="1"/>
  <c r="J45" i="59"/>
  <c r="J44" i="59" s="1"/>
  <c r="J43" i="59" s="1"/>
  <c r="J42" i="59" s="1"/>
  <c r="J40" i="59"/>
  <c r="J39" i="59" s="1"/>
  <c r="J37" i="59"/>
  <c r="J36" i="59" s="1"/>
  <c r="J33" i="59"/>
  <c r="J32" i="59" s="1"/>
  <c r="J30" i="59"/>
  <c r="J29" i="59" s="1"/>
  <c r="J26" i="59"/>
  <c r="J25" i="59" s="1"/>
  <c r="J23" i="59"/>
  <c r="J22" i="59" s="1"/>
  <c r="J17" i="59"/>
  <c r="J16" i="59" s="1"/>
  <c r="J15" i="59" s="1"/>
  <c r="J14" i="59" s="1"/>
  <c r="J13" i="59" s="1"/>
  <c r="J11" i="59"/>
  <c r="J10" i="59" s="1"/>
  <c r="J9" i="59" s="1"/>
  <c r="J4" i="59" s="1"/>
  <c r="I71" i="59"/>
  <c r="I70" i="59" s="1"/>
  <c r="I68" i="59"/>
  <c r="I67" i="59" s="1"/>
  <c r="I63" i="59"/>
  <c r="I62" i="59" s="1"/>
  <c r="I61" i="59" s="1"/>
  <c r="I60" i="59" s="1"/>
  <c r="I58" i="59"/>
  <c r="I57" i="59" s="1"/>
  <c r="I55" i="59"/>
  <c r="I54" i="59" s="1"/>
  <c r="I50" i="59"/>
  <c r="I49" i="59" s="1"/>
  <c r="I48" i="59" s="1"/>
  <c r="I47" i="59" s="1"/>
  <c r="I45" i="59"/>
  <c r="I44" i="59" s="1"/>
  <c r="I43" i="59" s="1"/>
  <c r="I42" i="59" s="1"/>
  <c r="I40" i="59"/>
  <c r="I39" i="59" s="1"/>
  <c r="I37" i="59"/>
  <c r="I36" i="59" s="1"/>
  <c r="I33" i="59"/>
  <c r="I32" i="59" s="1"/>
  <c r="I30" i="59"/>
  <c r="I29" i="59" s="1"/>
  <c r="I26" i="59"/>
  <c r="I25" i="59" s="1"/>
  <c r="I23" i="59"/>
  <c r="I22" i="59" s="1"/>
  <c r="I17" i="59"/>
  <c r="I16" i="59" s="1"/>
  <c r="I15" i="59" s="1"/>
  <c r="I14" i="59" s="1"/>
  <c r="I13" i="59" s="1"/>
  <c r="I11" i="59"/>
  <c r="I10" i="59" s="1"/>
  <c r="I9" i="59" s="1"/>
  <c r="I4" i="59" s="1"/>
  <c r="K8" i="58"/>
  <c r="K11" i="58"/>
  <c r="K13" i="58"/>
  <c r="K16" i="58"/>
  <c r="K17" i="58"/>
  <c r="J15" i="58"/>
  <c r="J14" i="58" s="1"/>
  <c r="J12" i="58"/>
  <c r="J10" i="58"/>
  <c r="J7" i="58"/>
  <c r="J6" i="58" s="1"/>
  <c r="I15" i="58"/>
  <c r="I14" i="58" s="1"/>
  <c r="I12" i="58"/>
  <c r="I10" i="58"/>
  <c r="I7" i="58"/>
  <c r="I6" i="58" s="1"/>
  <c r="J21" i="59" l="1"/>
  <c r="I21" i="59"/>
  <c r="J28" i="59"/>
  <c r="J53" i="59"/>
  <c r="J52" i="59" s="1"/>
  <c r="J66" i="59"/>
  <c r="J65" i="59" s="1"/>
  <c r="J35" i="59"/>
  <c r="J20" i="59" s="1"/>
  <c r="J19" i="59" s="1"/>
  <c r="J3" i="59" s="1"/>
  <c r="I9" i="58"/>
  <c r="I5" i="58" s="1"/>
  <c r="I4" i="58" s="1"/>
  <c r="J9" i="58"/>
  <c r="J5" i="58" s="1"/>
  <c r="J4" i="58" s="1"/>
  <c r="I35" i="59"/>
  <c r="I53" i="59"/>
  <c r="I52" i="59" s="1"/>
  <c r="I28" i="59"/>
  <c r="I66" i="59"/>
  <c r="I65" i="59" s="1"/>
  <c r="L79" i="57"/>
  <c r="L76" i="57"/>
  <c r="L73" i="57"/>
  <c r="L72" i="57" s="1"/>
  <c r="L68" i="57"/>
  <c r="L67" i="57" s="1"/>
  <c r="L64" i="57"/>
  <c r="L63" i="57" s="1"/>
  <c r="L58" i="57"/>
  <c r="L57" i="57" s="1"/>
  <c r="L54" i="57"/>
  <c r="L53" i="57" s="1"/>
  <c r="L51" i="57"/>
  <c r="L50" i="57" s="1"/>
  <c r="L47" i="57"/>
  <c r="L46" i="57" s="1"/>
  <c r="L38" i="57"/>
  <c r="L36" i="57"/>
  <c r="L27" i="57"/>
  <c r="L21" i="57"/>
  <c r="L16" i="57"/>
  <c r="L13" i="57"/>
  <c r="L11" i="57"/>
  <c r="L8" i="57"/>
  <c r="K79" i="57"/>
  <c r="K76" i="57"/>
  <c r="K73" i="57"/>
  <c r="K68" i="57"/>
  <c r="K64" i="57"/>
  <c r="K58" i="57"/>
  <c r="K57" i="57" s="1"/>
  <c r="K54" i="57"/>
  <c r="K51" i="57"/>
  <c r="K47" i="57"/>
  <c r="K38" i="57"/>
  <c r="K36" i="57"/>
  <c r="K27" i="57"/>
  <c r="K21" i="57"/>
  <c r="K16" i="57"/>
  <c r="K13" i="57"/>
  <c r="K11" i="57"/>
  <c r="K8" i="57"/>
  <c r="M57" i="57" l="1"/>
  <c r="M11" i="57"/>
  <c r="M79" i="57"/>
  <c r="M27" i="57"/>
  <c r="M16" i="57"/>
  <c r="M21" i="57"/>
  <c r="M36" i="57"/>
  <c r="M38" i="57"/>
  <c r="K53" i="57"/>
  <c r="M53" i="57" s="1"/>
  <c r="M54" i="57"/>
  <c r="K50" i="57"/>
  <c r="M50" i="57" s="1"/>
  <c r="M51" i="57"/>
  <c r="K63" i="57"/>
  <c r="M63" i="57" s="1"/>
  <c r="M64" i="57"/>
  <c r="K67" i="57"/>
  <c r="M67" i="57" s="1"/>
  <c r="M68" i="57"/>
  <c r="K72" i="57"/>
  <c r="M72" i="57" s="1"/>
  <c r="M73" i="57"/>
  <c r="M58" i="57"/>
  <c r="M76" i="57"/>
  <c r="M8" i="57"/>
  <c r="K46" i="57"/>
  <c r="M46" i="57" s="1"/>
  <c r="M47" i="57"/>
  <c r="M13" i="57"/>
  <c r="L75" i="57"/>
  <c r="L66" i="57" s="1"/>
  <c r="L15" i="57"/>
  <c r="K15" i="57"/>
  <c r="K75" i="57"/>
  <c r="K7" i="57"/>
  <c r="L7" i="57"/>
  <c r="I20" i="59"/>
  <c r="I19" i="59" s="1"/>
  <c r="I3" i="59" s="1"/>
  <c r="I79" i="57"/>
  <c r="I76" i="57"/>
  <c r="I73" i="57"/>
  <c r="I68" i="57"/>
  <c r="I64" i="57"/>
  <c r="I58" i="57"/>
  <c r="I57" i="57" s="1"/>
  <c r="I54" i="57"/>
  <c r="I51" i="57"/>
  <c r="I47" i="57"/>
  <c r="I38" i="57"/>
  <c r="I36" i="57"/>
  <c r="I27" i="57"/>
  <c r="I21" i="57"/>
  <c r="I16" i="57"/>
  <c r="I13" i="57"/>
  <c r="I11" i="57"/>
  <c r="I8" i="57"/>
  <c r="M15" i="57" l="1"/>
  <c r="I63" i="57"/>
  <c r="I72" i="57"/>
  <c r="I67" i="57"/>
  <c r="I7" i="57"/>
  <c r="M7" i="57"/>
  <c r="I46" i="57"/>
  <c r="I50" i="57"/>
  <c r="K66" i="57"/>
  <c r="M66" i="57" s="1"/>
  <c r="M75" i="57"/>
  <c r="I53" i="57"/>
  <c r="L6" i="57"/>
  <c r="L5" i="57" s="1"/>
  <c r="K6" i="57"/>
  <c r="I75" i="57"/>
  <c r="I3" i="58"/>
  <c r="J3" i="58"/>
  <c r="I15" i="57"/>
  <c r="I6" i="57" l="1"/>
  <c r="K5" i="57"/>
  <c r="M5" i="57" s="1"/>
  <c r="M6" i="57"/>
  <c r="I66" i="57"/>
  <c r="L4" i="57"/>
  <c r="I5" i="57" l="1"/>
  <c r="L3" i="57" l="1"/>
  <c r="I4" i="57"/>
  <c r="K4" i="57" l="1"/>
  <c r="M4" i="57" s="1"/>
  <c r="H71" i="59"/>
  <c r="H68" i="59"/>
  <c r="H63" i="59"/>
  <c r="H58" i="59"/>
  <c r="H55" i="59"/>
  <c r="B51" i="59"/>
  <c r="H50" i="59"/>
  <c r="H45" i="59"/>
  <c r="H40" i="59"/>
  <c r="H37" i="59"/>
  <c r="H33" i="59"/>
  <c r="H30" i="59"/>
  <c r="H26" i="59"/>
  <c r="H23" i="59"/>
  <c r="H17" i="59"/>
  <c r="H11" i="59"/>
  <c r="H15" i="58"/>
  <c r="H12" i="58"/>
  <c r="K12" i="58" s="1"/>
  <c r="H10" i="58"/>
  <c r="K10" i="58" s="1"/>
  <c r="H7" i="58"/>
  <c r="K3" i="57" l="1"/>
  <c r="M3" i="57" s="1"/>
  <c r="H10" i="59"/>
  <c r="K11" i="59"/>
  <c r="H16" i="59"/>
  <c r="K17" i="59"/>
  <c r="H29" i="59"/>
  <c r="K29" i="59" s="1"/>
  <c r="K30" i="59"/>
  <c r="H44" i="59"/>
  <c r="K45" i="59"/>
  <c r="H39" i="59"/>
  <c r="K39" i="59" s="1"/>
  <c r="K40" i="59"/>
  <c r="H49" i="59"/>
  <c r="K50" i="59"/>
  <c r="H25" i="59"/>
  <c r="K25" i="59" s="1"/>
  <c r="K26" i="59"/>
  <c r="H22" i="59"/>
  <c r="K22" i="59" s="1"/>
  <c r="K23" i="59"/>
  <c r="H54" i="59"/>
  <c r="K55" i="59"/>
  <c r="H32" i="59"/>
  <c r="K32" i="59" s="1"/>
  <c r="K33" i="59"/>
  <c r="H57" i="59"/>
  <c r="K57" i="59" s="1"/>
  <c r="K58" i="59"/>
  <c r="H62" i="59"/>
  <c r="K63" i="59"/>
  <c r="H36" i="59"/>
  <c r="K36" i="59" s="1"/>
  <c r="K37" i="59"/>
  <c r="H67" i="59"/>
  <c r="K68" i="59"/>
  <c r="H70" i="59"/>
  <c r="K70" i="59" s="1"/>
  <c r="K71" i="59"/>
  <c r="H14" i="58"/>
  <c r="K14" i="58" s="1"/>
  <c r="K15" i="58"/>
  <c r="H6" i="58"/>
  <c r="K6" i="58" s="1"/>
  <c r="K7" i="58"/>
  <c r="H9" i="58"/>
  <c r="H79" i="57"/>
  <c r="J79" i="57" s="1"/>
  <c r="H76" i="57"/>
  <c r="J76" i="57" s="1"/>
  <c r="H73" i="57"/>
  <c r="J73" i="57" s="1"/>
  <c r="H68" i="57"/>
  <c r="J68" i="57" s="1"/>
  <c r="H64" i="57"/>
  <c r="J64" i="57" s="1"/>
  <c r="H58" i="57"/>
  <c r="J58" i="57" s="1"/>
  <c r="H54" i="57"/>
  <c r="J54" i="57" s="1"/>
  <c r="H51" i="57"/>
  <c r="J51" i="57" s="1"/>
  <c r="H47" i="57"/>
  <c r="J47" i="57" s="1"/>
  <c r="H38" i="57"/>
  <c r="J38" i="57" s="1"/>
  <c r="H36" i="57"/>
  <c r="J36" i="57" s="1"/>
  <c r="H27" i="57"/>
  <c r="J27" i="57" s="1"/>
  <c r="H21" i="57"/>
  <c r="J21" i="57" s="1"/>
  <c r="H16" i="57"/>
  <c r="J16" i="57" s="1"/>
  <c r="H13" i="57"/>
  <c r="J13" i="57" s="1"/>
  <c r="H11" i="57"/>
  <c r="J11" i="57" s="1"/>
  <c r="H8" i="57"/>
  <c r="J8" i="57" s="1"/>
  <c r="H35" i="59" l="1"/>
  <c r="K35" i="59" s="1"/>
  <c r="H21" i="59"/>
  <c r="K21" i="59" s="1"/>
  <c r="N16" i="57"/>
  <c r="N58" i="57"/>
  <c r="N76" i="57"/>
  <c r="N13" i="57"/>
  <c r="N21" i="57"/>
  <c r="N73" i="57"/>
  <c r="N27" i="57"/>
  <c r="N68" i="57"/>
  <c r="N8" i="57"/>
  <c r="N36" i="57"/>
  <c r="N38" i="57"/>
  <c r="N47" i="57"/>
  <c r="N64" i="57"/>
  <c r="N79" i="57"/>
  <c r="N11" i="57"/>
  <c r="N51" i="57"/>
  <c r="N54" i="57"/>
  <c r="H48" i="59"/>
  <c r="K49" i="59"/>
  <c r="H66" i="59"/>
  <c r="K67" i="59"/>
  <c r="H43" i="59"/>
  <c r="K44" i="59"/>
  <c r="H53" i="59"/>
  <c r="K54" i="59"/>
  <c r="H28" i="59"/>
  <c r="K28" i="59" s="1"/>
  <c r="H61" i="59"/>
  <c r="K62" i="59"/>
  <c r="H15" i="59"/>
  <c r="K16" i="59"/>
  <c r="H9" i="59"/>
  <c r="H4" i="59" s="1"/>
  <c r="K10" i="59"/>
  <c r="H46" i="57"/>
  <c r="J46" i="57" s="1"/>
  <c r="H63" i="57"/>
  <c r="J63" i="57" s="1"/>
  <c r="H67" i="57"/>
  <c r="J67" i="57" s="1"/>
  <c r="H53" i="57"/>
  <c r="J53" i="57" s="1"/>
  <c r="H57" i="57"/>
  <c r="J57" i="57" s="1"/>
  <c r="H72" i="57"/>
  <c r="J72" i="57" s="1"/>
  <c r="H50" i="57"/>
  <c r="J50" i="57" s="1"/>
  <c r="H5" i="58"/>
  <c r="H4" i="58" s="1"/>
  <c r="K4" i="58" s="1"/>
  <c r="K9" i="58"/>
  <c r="H75" i="57"/>
  <c r="J75" i="57" s="1"/>
  <c r="H7" i="57"/>
  <c r="J7" i="57" s="1"/>
  <c r="H15" i="57"/>
  <c r="J15" i="57" s="1"/>
  <c r="H20" i="59" l="1"/>
  <c r="K20" i="59" s="1"/>
  <c r="N53" i="57"/>
  <c r="N50" i="57"/>
  <c r="N15" i="57"/>
  <c r="N63" i="57"/>
  <c r="N67" i="57"/>
  <c r="N57" i="57"/>
  <c r="N75" i="57"/>
  <c r="N46" i="57"/>
  <c r="N72" i="57"/>
  <c r="N7" i="57"/>
  <c r="H14" i="59"/>
  <c r="K15" i="59"/>
  <c r="H65" i="59"/>
  <c r="K65" i="59" s="1"/>
  <c r="K66" i="59"/>
  <c r="H52" i="59"/>
  <c r="K52" i="59" s="1"/>
  <c r="K53" i="59"/>
  <c r="K4" i="59"/>
  <c r="K9" i="59"/>
  <c r="H60" i="59"/>
  <c r="K60" i="59" s="1"/>
  <c r="K61" i="59"/>
  <c r="H42" i="59"/>
  <c r="K42" i="59" s="1"/>
  <c r="K43" i="59"/>
  <c r="H47" i="59"/>
  <c r="K47" i="59" s="1"/>
  <c r="K48" i="59"/>
  <c r="K5" i="58"/>
  <c r="H66" i="57"/>
  <c r="J66" i="57" s="1"/>
  <c r="H6" i="57"/>
  <c r="J6" i="57" s="1"/>
  <c r="N66" i="57" l="1"/>
  <c r="N6" i="57"/>
  <c r="H13" i="59"/>
  <c r="K13" i="59" s="1"/>
  <c r="K14" i="59"/>
  <c r="H19" i="59"/>
  <c r="K19" i="59" s="1"/>
  <c r="H5" i="57"/>
  <c r="J5" i="57" s="1"/>
  <c r="H3" i="58"/>
  <c r="K3" i="58" s="1"/>
  <c r="H3" i="59" l="1"/>
  <c r="K3" i="59" s="1"/>
  <c r="H4" i="57"/>
  <c r="J4" i="57" s="1"/>
  <c r="N4" i="57" l="1"/>
  <c r="U1291" i="29"/>
  <c r="S1291" i="29"/>
  <c r="S1290" i="29" s="1"/>
  <c r="S1289" i="29" s="1"/>
  <c r="P1291" i="29"/>
  <c r="P1290" i="29" s="1"/>
  <c r="P1289" i="29" s="1"/>
  <c r="L1291" i="29"/>
  <c r="U1290" i="29"/>
  <c r="U1289" i="29" s="1"/>
  <c r="T1290" i="29"/>
  <c r="R1290" i="29"/>
  <c r="Q1290" i="29"/>
  <c r="Q1289" i="29" s="1"/>
  <c r="O1290" i="29"/>
  <c r="O1289" i="29" s="1"/>
  <c r="N1290" i="29"/>
  <c r="N1289" i="29" s="1"/>
  <c r="M1290" i="29"/>
  <c r="M1289" i="29" s="1"/>
  <c r="K1290" i="29"/>
  <c r="K1289" i="29" s="1"/>
  <c r="J1290" i="29"/>
  <c r="J1289" i="29" s="1"/>
  <c r="I1290" i="29"/>
  <c r="L1290" i="29" s="1"/>
  <c r="H1290" i="29"/>
  <c r="H1289" i="29" s="1"/>
  <c r="G1290" i="29"/>
  <c r="T1289" i="29"/>
  <c r="R1289" i="29"/>
  <c r="I1289" i="29"/>
  <c r="L1289" i="29" s="1"/>
  <c r="G1289" i="29"/>
  <c r="U1288" i="29"/>
  <c r="U1287" i="29" s="1"/>
  <c r="S1288" i="29"/>
  <c r="S1287" i="29" s="1"/>
  <c r="P1288" i="29"/>
  <c r="P1287" i="29" s="1"/>
  <c r="L1288" i="29"/>
  <c r="T1287" i="29"/>
  <c r="R1287" i="29"/>
  <c r="Q1287" i="29"/>
  <c r="O1287" i="29"/>
  <c r="N1287" i="29"/>
  <c r="M1287" i="29"/>
  <c r="L1287" i="29"/>
  <c r="K1287" i="29"/>
  <c r="J1287" i="29"/>
  <c r="I1287" i="29"/>
  <c r="H1287" i="29"/>
  <c r="G1287" i="29"/>
  <c r="G1274" i="29" s="1"/>
  <c r="G1273" i="29" s="1"/>
  <c r="U1286" i="29"/>
  <c r="S1286" i="29"/>
  <c r="P1286" i="29"/>
  <c r="L1286" i="29"/>
  <c r="U1285" i="29"/>
  <c r="S1285" i="29"/>
  <c r="P1285" i="29"/>
  <c r="L1285" i="29"/>
  <c r="U1284" i="29"/>
  <c r="T1284" i="29"/>
  <c r="S1284" i="29"/>
  <c r="R1284" i="29"/>
  <c r="Q1284" i="29"/>
  <c r="P1284" i="29"/>
  <c r="O1284" i="29"/>
  <c r="N1284" i="29"/>
  <c r="M1284" i="29"/>
  <c r="K1284" i="29"/>
  <c r="J1284" i="29"/>
  <c r="I1284" i="29"/>
  <c r="L1284" i="29" s="1"/>
  <c r="H1284" i="29"/>
  <c r="G1284" i="29"/>
  <c r="U1283" i="29"/>
  <c r="U1282" i="29" s="1"/>
  <c r="S1283" i="29"/>
  <c r="P1283" i="29"/>
  <c r="P1282" i="29" s="1"/>
  <c r="L1283" i="29"/>
  <c r="T1282" i="29"/>
  <c r="S1282" i="29"/>
  <c r="R1282" i="29"/>
  <c r="Q1282" i="29"/>
  <c r="O1282" i="29"/>
  <c r="N1282" i="29"/>
  <c r="M1282" i="29"/>
  <c r="K1282" i="29"/>
  <c r="J1282" i="29"/>
  <c r="I1282" i="29"/>
  <c r="L1282" i="29" s="1"/>
  <c r="H1282" i="29"/>
  <c r="G1282" i="29"/>
  <c r="U1281" i="29"/>
  <c r="S1281" i="29"/>
  <c r="P1281" i="29"/>
  <c r="L1281" i="29"/>
  <c r="U1280" i="29"/>
  <c r="U1279" i="29" s="1"/>
  <c r="S1280" i="29"/>
  <c r="S1279" i="29" s="1"/>
  <c r="P1280" i="29"/>
  <c r="L1280" i="29"/>
  <c r="T1279" i="29"/>
  <c r="R1279" i="29"/>
  <c r="Q1279" i="29"/>
  <c r="P1279" i="29"/>
  <c r="O1279" i="29"/>
  <c r="N1279" i="29"/>
  <c r="M1279" i="29"/>
  <c r="K1279" i="29"/>
  <c r="K1274" i="29" s="1"/>
  <c r="J1279" i="29"/>
  <c r="J1274" i="29" s="1"/>
  <c r="J1273" i="29" s="1"/>
  <c r="I1279" i="29"/>
  <c r="L1279" i="29" s="1"/>
  <c r="H1279" i="29"/>
  <c r="G1279" i="29"/>
  <c r="U1278" i="29"/>
  <c r="S1278" i="29"/>
  <c r="P1278" i="29"/>
  <c r="L1278" i="29"/>
  <c r="U1277" i="29"/>
  <c r="T1277" i="29"/>
  <c r="S1277" i="29"/>
  <c r="R1277" i="29"/>
  <c r="Q1277" i="29"/>
  <c r="P1277" i="29"/>
  <c r="O1277" i="29"/>
  <c r="V1276" i="29" s="1"/>
  <c r="V1277" i="29" s="1"/>
  <c r="N1277" i="29"/>
  <c r="M1277" i="29"/>
  <c r="M1274" i="29" s="1"/>
  <c r="M1273" i="29" s="1"/>
  <c r="L1277" i="29"/>
  <c r="K1277" i="29"/>
  <c r="J1277" i="29"/>
  <c r="I1277" i="29"/>
  <c r="H1277" i="29"/>
  <c r="G1277" i="29"/>
  <c r="U1276" i="29"/>
  <c r="S1276" i="29"/>
  <c r="S1275" i="29" s="1"/>
  <c r="S1274" i="29" s="1"/>
  <c r="S1273" i="29" s="1"/>
  <c r="P1276" i="29"/>
  <c r="L1276" i="29"/>
  <c r="U1275" i="29"/>
  <c r="T1275" i="29"/>
  <c r="R1275" i="29"/>
  <c r="Q1275" i="29"/>
  <c r="P1275" i="29"/>
  <c r="O1275" i="29"/>
  <c r="N1275" i="29"/>
  <c r="M1275" i="29"/>
  <c r="K1275" i="29"/>
  <c r="J1275" i="29"/>
  <c r="I1275" i="29"/>
  <c r="L1275" i="29" s="1"/>
  <c r="H1275" i="29"/>
  <c r="H1274" i="29" s="1"/>
  <c r="H1273" i="29" s="1"/>
  <c r="G1275" i="29"/>
  <c r="T1274" i="29"/>
  <c r="T1273" i="29" s="1"/>
  <c r="P1274" i="29"/>
  <c r="P1273" i="29" s="1"/>
  <c r="O1274" i="29"/>
  <c r="O1273" i="29" s="1"/>
  <c r="L1272" i="29"/>
  <c r="L1271" i="29"/>
  <c r="U1270" i="29"/>
  <c r="T1270" i="29"/>
  <c r="S1270" i="29"/>
  <c r="R1270" i="29"/>
  <c r="Q1270" i="29"/>
  <c r="P1270" i="29"/>
  <c r="O1270" i="29"/>
  <c r="N1270" i="29"/>
  <c r="M1270" i="29"/>
  <c r="K1270" i="29"/>
  <c r="J1270" i="29"/>
  <c r="I1270" i="29"/>
  <c r="L1270" i="29" s="1"/>
  <c r="H1270" i="29"/>
  <c r="G1270" i="29"/>
  <c r="L1269" i="29"/>
  <c r="U1268" i="29"/>
  <c r="T1268" i="29"/>
  <c r="S1268" i="29"/>
  <c r="R1268" i="29"/>
  <c r="Q1268" i="29"/>
  <c r="P1268" i="29"/>
  <c r="O1268" i="29"/>
  <c r="N1268" i="29"/>
  <c r="M1268" i="29"/>
  <c r="K1268" i="29"/>
  <c r="J1268" i="29"/>
  <c r="I1268" i="29"/>
  <c r="L1268" i="29" s="1"/>
  <c r="H1268" i="29"/>
  <c r="G1268" i="29"/>
  <c r="L1267" i="29"/>
  <c r="U1266" i="29"/>
  <c r="T1266" i="29"/>
  <c r="S1266" i="29"/>
  <c r="R1266" i="29"/>
  <c r="Q1266" i="29"/>
  <c r="P1266" i="29"/>
  <c r="O1266" i="29"/>
  <c r="N1266" i="29"/>
  <c r="M1266" i="29"/>
  <c r="K1266" i="29"/>
  <c r="J1266" i="29"/>
  <c r="I1266" i="29"/>
  <c r="L1266" i="29" s="1"/>
  <c r="H1266" i="29"/>
  <c r="G1266" i="29"/>
  <c r="U1265" i="29"/>
  <c r="S1265" i="29"/>
  <c r="P1265" i="29"/>
  <c r="P1264" i="29" s="1"/>
  <c r="L1265" i="29"/>
  <c r="U1264" i="29"/>
  <c r="T1264" i="29"/>
  <c r="S1264" i="29"/>
  <c r="R1264" i="29"/>
  <c r="R1261" i="29" s="1"/>
  <c r="Q1264" i="29"/>
  <c r="O1264" i="29"/>
  <c r="N1264" i="29"/>
  <c r="M1264" i="29"/>
  <c r="K1264" i="29"/>
  <c r="J1264" i="29"/>
  <c r="I1264" i="29"/>
  <c r="L1264" i="29" s="1"/>
  <c r="H1264" i="29"/>
  <c r="H1261" i="29" s="1"/>
  <c r="G1264" i="29"/>
  <c r="G1261" i="29" s="1"/>
  <c r="U1263" i="29"/>
  <c r="S1263" i="29"/>
  <c r="S1262" i="29" s="1"/>
  <c r="P1263" i="29"/>
  <c r="P1262" i="29" s="1"/>
  <c r="L1263" i="29"/>
  <c r="U1262" i="29"/>
  <c r="U1261" i="29" s="1"/>
  <c r="T1262" i="29"/>
  <c r="R1262" i="29"/>
  <c r="Q1262" i="29"/>
  <c r="Q1261" i="29" s="1"/>
  <c r="O1262" i="29"/>
  <c r="N1262" i="29"/>
  <c r="N1261" i="29" s="1"/>
  <c r="M1262" i="29"/>
  <c r="M1261" i="29" s="1"/>
  <c r="K1262" i="29"/>
  <c r="K1261" i="29" s="1"/>
  <c r="J1262" i="29"/>
  <c r="J1261" i="29" s="1"/>
  <c r="I1262" i="29"/>
  <c r="L1262" i="29" s="1"/>
  <c r="H1262" i="29"/>
  <c r="G1262" i="29"/>
  <c r="T1261" i="29"/>
  <c r="L1261" i="29"/>
  <c r="I1261" i="29"/>
  <c r="U1260" i="29"/>
  <c r="U1259" i="29" s="1"/>
  <c r="U1254" i="29" s="1"/>
  <c r="S1260" i="29"/>
  <c r="S1259" i="29" s="1"/>
  <c r="P1260" i="29"/>
  <c r="P1259" i="29" s="1"/>
  <c r="L1260" i="29"/>
  <c r="T1259" i="29"/>
  <c r="R1259" i="29"/>
  <c r="Q1259" i="29"/>
  <c r="O1259" i="29"/>
  <c r="O1254" i="29" s="1"/>
  <c r="N1259" i="29"/>
  <c r="M1259" i="29"/>
  <c r="M1254" i="29" s="1"/>
  <c r="L1259" i="29"/>
  <c r="K1259" i="29"/>
  <c r="J1259" i="29"/>
  <c r="I1259" i="29"/>
  <c r="H1259" i="29"/>
  <c r="G1259" i="29"/>
  <c r="U1258" i="29"/>
  <c r="S1258" i="29"/>
  <c r="P1258" i="29"/>
  <c r="L1258" i="29"/>
  <c r="U1257" i="29"/>
  <c r="S1257" i="29"/>
  <c r="P1257" i="29"/>
  <c r="L1257" i="29"/>
  <c r="U1256" i="29"/>
  <c r="S1256" i="29"/>
  <c r="P1256" i="29"/>
  <c r="P1255" i="29" s="1"/>
  <c r="P1254" i="29" s="1"/>
  <c r="L1256" i="29"/>
  <c r="U1255" i="29"/>
  <c r="T1255" i="29"/>
  <c r="S1255" i="29"/>
  <c r="R1255" i="29"/>
  <c r="Q1255" i="29"/>
  <c r="O1255" i="29"/>
  <c r="N1255" i="29"/>
  <c r="N1254" i="29" s="1"/>
  <c r="M1255" i="29"/>
  <c r="K1255" i="29"/>
  <c r="K1254" i="29" s="1"/>
  <c r="J1255" i="29"/>
  <c r="J1254" i="29" s="1"/>
  <c r="I1255" i="29"/>
  <c r="L1255" i="29" s="1"/>
  <c r="H1255" i="29"/>
  <c r="H1254" i="29" s="1"/>
  <c r="G1255" i="29"/>
  <c r="G1254" i="29" s="1"/>
  <c r="T1254" i="29"/>
  <c r="R1254" i="29"/>
  <c r="Q1254" i="29"/>
  <c r="I1254" i="29"/>
  <c r="L1254" i="29" s="1"/>
  <c r="U1253" i="29"/>
  <c r="S1253" i="29"/>
  <c r="S1252" i="29" s="1"/>
  <c r="P1253" i="29"/>
  <c r="P1252" i="29" s="1"/>
  <c r="L1253" i="29"/>
  <c r="U1252" i="29"/>
  <c r="T1252" i="29"/>
  <c r="R1252" i="29"/>
  <c r="Q1252" i="29"/>
  <c r="O1252" i="29"/>
  <c r="N1252" i="29"/>
  <c r="M1252" i="29"/>
  <c r="K1252" i="29"/>
  <c r="J1252" i="29"/>
  <c r="I1252" i="29"/>
  <c r="L1252" i="29" s="1"/>
  <c r="H1252" i="29"/>
  <c r="G1252" i="29"/>
  <c r="U1251" i="29"/>
  <c r="U1250" i="29" s="1"/>
  <c r="S1251" i="29"/>
  <c r="S1250" i="29" s="1"/>
  <c r="P1251" i="29"/>
  <c r="P1250" i="29" s="1"/>
  <c r="L1251" i="29"/>
  <c r="T1250" i="29"/>
  <c r="R1250" i="29"/>
  <c r="Q1250" i="29"/>
  <c r="O1250" i="29"/>
  <c r="N1250" i="29"/>
  <c r="M1250" i="29"/>
  <c r="L1250" i="29"/>
  <c r="K1250" i="29"/>
  <c r="J1250" i="29"/>
  <c r="I1250" i="29"/>
  <c r="H1250" i="29"/>
  <c r="G1250" i="29"/>
  <c r="U1249" i="29"/>
  <c r="S1249" i="29"/>
  <c r="P1249" i="29"/>
  <c r="L1249" i="29"/>
  <c r="U1248" i="29"/>
  <c r="S1248" i="29"/>
  <c r="P1248" i="29"/>
  <c r="L1248" i="29"/>
  <c r="U1247" i="29"/>
  <c r="S1247" i="29"/>
  <c r="P1247" i="29"/>
  <c r="L1247" i="29"/>
  <c r="U1246" i="29"/>
  <c r="U1245" i="29" s="1"/>
  <c r="S1246" i="29"/>
  <c r="S1245" i="29" s="1"/>
  <c r="P1246" i="29"/>
  <c r="P1245" i="29" s="1"/>
  <c r="L1246" i="29"/>
  <c r="T1245" i="29"/>
  <c r="R1245" i="29"/>
  <c r="Q1245" i="29"/>
  <c r="O1245" i="29"/>
  <c r="N1245" i="29"/>
  <c r="M1245" i="29"/>
  <c r="L1245" i="29"/>
  <c r="K1245" i="29"/>
  <c r="J1245" i="29"/>
  <c r="I1245" i="29"/>
  <c r="H1245" i="29"/>
  <c r="G1245" i="29"/>
  <c r="U1244" i="29"/>
  <c r="U1243" i="29" s="1"/>
  <c r="S1244" i="29"/>
  <c r="P1244" i="29"/>
  <c r="L1244" i="29"/>
  <c r="T1243" i="29"/>
  <c r="S1243" i="29"/>
  <c r="R1243" i="29"/>
  <c r="Q1243" i="29"/>
  <c r="P1243" i="29"/>
  <c r="O1243" i="29"/>
  <c r="N1243" i="29"/>
  <c r="M1243" i="29"/>
  <c r="K1243" i="29"/>
  <c r="J1243" i="29"/>
  <c r="I1243" i="29"/>
  <c r="L1243" i="29" s="1"/>
  <c r="H1243" i="29"/>
  <c r="G1243" i="29"/>
  <c r="U1242" i="29"/>
  <c r="S1242" i="29"/>
  <c r="P1242" i="29"/>
  <c r="L1242" i="29"/>
  <c r="U1241" i="29"/>
  <c r="T1241" i="29"/>
  <c r="S1241" i="29"/>
  <c r="R1241" i="29"/>
  <c r="Q1241" i="29"/>
  <c r="P1241" i="29"/>
  <c r="O1241" i="29"/>
  <c r="N1241" i="29"/>
  <c r="M1241" i="29"/>
  <c r="M1206" i="29" s="1"/>
  <c r="M1205" i="29" s="1"/>
  <c r="L1241" i="29"/>
  <c r="K1241" i="29"/>
  <c r="J1241" i="29"/>
  <c r="I1241" i="29"/>
  <c r="H1241" i="29"/>
  <c r="G1241" i="29"/>
  <c r="U1240" i="29"/>
  <c r="S1240" i="29"/>
  <c r="P1240" i="29"/>
  <c r="L1240" i="29"/>
  <c r="U1239" i="29"/>
  <c r="U1238" i="29" s="1"/>
  <c r="S1239" i="29"/>
  <c r="P1239" i="29"/>
  <c r="P1238" i="29" s="1"/>
  <c r="L1239" i="29"/>
  <c r="T1238" i="29"/>
  <c r="S1238" i="29"/>
  <c r="R1238" i="29"/>
  <c r="Q1238" i="29"/>
  <c r="O1238" i="29"/>
  <c r="N1238" i="29"/>
  <c r="M1238" i="29"/>
  <c r="K1238" i="29"/>
  <c r="J1238" i="29"/>
  <c r="I1238" i="29"/>
  <c r="L1238" i="29" s="1"/>
  <c r="H1238" i="29"/>
  <c r="G1238" i="29"/>
  <c r="U1237" i="29"/>
  <c r="S1237" i="29"/>
  <c r="P1237" i="29"/>
  <c r="L1237" i="29"/>
  <c r="U1236" i="29"/>
  <c r="S1236" i="29"/>
  <c r="P1236" i="29"/>
  <c r="L1236" i="29"/>
  <c r="U1235" i="29"/>
  <c r="S1235" i="29"/>
  <c r="P1235" i="29"/>
  <c r="L1235" i="29"/>
  <c r="U1234" i="29"/>
  <c r="S1234" i="29"/>
  <c r="P1234" i="29"/>
  <c r="L1234" i="29"/>
  <c r="U1233" i="29"/>
  <c r="T1233" i="29"/>
  <c r="S1233" i="29"/>
  <c r="R1233" i="29"/>
  <c r="Q1233" i="29"/>
  <c r="O1233" i="29"/>
  <c r="N1233" i="29"/>
  <c r="M1233" i="29"/>
  <c r="K1233" i="29"/>
  <c r="J1233" i="29"/>
  <c r="I1233" i="29"/>
  <c r="L1233" i="29" s="1"/>
  <c r="H1233" i="29"/>
  <c r="G1233" i="29"/>
  <c r="U1232" i="29"/>
  <c r="S1232" i="29"/>
  <c r="P1232" i="29"/>
  <c r="L1232" i="29"/>
  <c r="U1231" i="29"/>
  <c r="S1231" i="29"/>
  <c r="P1231" i="29"/>
  <c r="L1231" i="29"/>
  <c r="U1230" i="29"/>
  <c r="S1230" i="29"/>
  <c r="P1230" i="29"/>
  <c r="L1230" i="29"/>
  <c r="U1229" i="29"/>
  <c r="S1229" i="29"/>
  <c r="P1229" i="29"/>
  <c r="L1229" i="29"/>
  <c r="U1228" i="29"/>
  <c r="S1228" i="29"/>
  <c r="P1228" i="29"/>
  <c r="L1228" i="29"/>
  <c r="U1227" i="29"/>
  <c r="S1227" i="29"/>
  <c r="P1227" i="29"/>
  <c r="L1227" i="29"/>
  <c r="U1226" i="29"/>
  <c r="S1226" i="29"/>
  <c r="P1226" i="29"/>
  <c r="L1226" i="29"/>
  <c r="U1225" i="29"/>
  <c r="U1224" i="29" s="1"/>
  <c r="S1225" i="29"/>
  <c r="S1224" i="29" s="1"/>
  <c r="P1225" i="29"/>
  <c r="P1224" i="29" s="1"/>
  <c r="L1225" i="29"/>
  <c r="T1224" i="29"/>
  <c r="R1224" i="29"/>
  <c r="Q1224" i="29"/>
  <c r="O1224" i="29"/>
  <c r="N1224" i="29"/>
  <c r="M1224" i="29"/>
  <c r="K1224" i="29"/>
  <c r="J1224" i="29"/>
  <c r="I1224" i="29"/>
  <c r="L1224" i="29" s="1"/>
  <c r="H1224" i="29"/>
  <c r="G1224" i="29"/>
  <c r="U1223" i="29"/>
  <c r="S1223" i="29"/>
  <c r="P1223" i="29"/>
  <c r="L1223" i="29"/>
  <c r="U1222" i="29"/>
  <c r="S1222" i="29"/>
  <c r="P1222" i="29"/>
  <c r="L1222" i="29"/>
  <c r="U1221" i="29"/>
  <c r="S1221" i="29"/>
  <c r="P1221" i="29"/>
  <c r="L1221" i="29"/>
  <c r="U1220" i="29"/>
  <c r="S1220" i="29"/>
  <c r="P1220" i="29"/>
  <c r="L1220" i="29"/>
  <c r="U1219" i="29"/>
  <c r="S1219" i="29"/>
  <c r="S1218" i="29" s="1"/>
  <c r="P1219" i="29"/>
  <c r="P1218" i="29" s="1"/>
  <c r="L1219" i="29"/>
  <c r="U1218" i="29"/>
  <c r="T1218" i="29"/>
  <c r="R1218" i="29"/>
  <c r="Q1218" i="29"/>
  <c r="O1218" i="29"/>
  <c r="N1218" i="29"/>
  <c r="M1218" i="29"/>
  <c r="K1218" i="29"/>
  <c r="J1218" i="29"/>
  <c r="I1218" i="29"/>
  <c r="L1218" i="29" s="1"/>
  <c r="H1218" i="29"/>
  <c r="G1218" i="29"/>
  <c r="U1217" i="29"/>
  <c r="S1217" i="29"/>
  <c r="S1214" i="29" s="1"/>
  <c r="P1217" i="29"/>
  <c r="L1217" i="29"/>
  <c r="U1216" i="29"/>
  <c r="S1216" i="29"/>
  <c r="P1216" i="29"/>
  <c r="L1216" i="29"/>
  <c r="U1215" i="29"/>
  <c r="S1215" i="29"/>
  <c r="P1215" i="29"/>
  <c r="L1215" i="29"/>
  <c r="U1214" i="29"/>
  <c r="T1214" i="29"/>
  <c r="R1214" i="29"/>
  <c r="Q1214" i="29"/>
  <c r="P1214" i="29"/>
  <c r="O1214" i="29"/>
  <c r="N1214" i="29"/>
  <c r="M1214" i="29"/>
  <c r="K1214" i="29"/>
  <c r="J1214" i="29"/>
  <c r="I1214" i="29"/>
  <c r="L1214" i="29" s="1"/>
  <c r="H1214" i="29"/>
  <c r="G1214" i="29"/>
  <c r="U1213" i="29"/>
  <c r="S1213" i="29"/>
  <c r="P1213" i="29"/>
  <c r="L1213" i="29"/>
  <c r="U1212" i="29"/>
  <c r="U1211" i="29" s="1"/>
  <c r="S1212" i="29"/>
  <c r="S1211" i="29" s="1"/>
  <c r="P1212" i="29"/>
  <c r="P1211" i="29" s="1"/>
  <c r="L1212" i="29"/>
  <c r="T1211" i="29"/>
  <c r="R1211" i="29"/>
  <c r="Q1211" i="29"/>
  <c r="O1211" i="29"/>
  <c r="N1211" i="29"/>
  <c r="M1211" i="29"/>
  <c r="L1211" i="29"/>
  <c r="K1211" i="29"/>
  <c r="J1211" i="29"/>
  <c r="I1211" i="29"/>
  <c r="H1211" i="29"/>
  <c r="G1211" i="29"/>
  <c r="U1210" i="29"/>
  <c r="U1209" i="29" s="1"/>
  <c r="S1210" i="29"/>
  <c r="P1210" i="29"/>
  <c r="L1210" i="29"/>
  <c r="T1209" i="29"/>
  <c r="S1209" i="29"/>
  <c r="R1209" i="29"/>
  <c r="Q1209" i="29"/>
  <c r="P1209" i="29"/>
  <c r="O1209" i="29"/>
  <c r="N1209" i="29"/>
  <c r="M1209" i="29"/>
  <c r="L1209" i="29"/>
  <c r="K1209" i="29"/>
  <c r="J1209" i="29"/>
  <c r="I1209" i="29"/>
  <c r="H1209" i="29"/>
  <c r="G1209" i="29"/>
  <c r="U1208" i="29"/>
  <c r="S1208" i="29"/>
  <c r="P1208" i="29"/>
  <c r="L1208" i="29"/>
  <c r="U1207" i="29"/>
  <c r="T1207" i="29"/>
  <c r="S1207" i="29"/>
  <c r="R1207" i="29"/>
  <c r="Q1207" i="29"/>
  <c r="Q1206" i="29" s="1"/>
  <c r="P1207" i="29"/>
  <c r="O1207" i="29"/>
  <c r="N1207" i="29"/>
  <c r="M1207" i="29"/>
  <c r="K1207" i="29"/>
  <c r="K1206" i="29" s="1"/>
  <c r="J1207" i="29"/>
  <c r="J1206" i="29" s="1"/>
  <c r="J1205" i="29" s="1"/>
  <c r="I1207" i="29"/>
  <c r="L1207" i="29" s="1"/>
  <c r="H1207" i="29"/>
  <c r="H1206" i="29" s="1"/>
  <c r="G1207" i="29"/>
  <c r="N1206" i="29"/>
  <c r="N1205" i="29" s="1"/>
  <c r="L1204" i="29"/>
  <c r="L1203" i="29"/>
  <c r="U1202" i="29"/>
  <c r="T1202" i="29"/>
  <c r="S1202" i="29"/>
  <c r="R1202" i="29"/>
  <c r="Q1202" i="29"/>
  <c r="P1202" i="29"/>
  <c r="O1202" i="29"/>
  <c r="N1202" i="29"/>
  <c r="M1202" i="29"/>
  <c r="K1202" i="29"/>
  <c r="J1202" i="29"/>
  <c r="I1202" i="29"/>
  <c r="L1202" i="29" s="1"/>
  <c r="H1202" i="29"/>
  <c r="G1202" i="29"/>
  <c r="L1201" i="29"/>
  <c r="U1200" i="29"/>
  <c r="T1200" i="29"/>
  <c r="S1200" i="29"/>
  <c r="R1200" i="29"/>
  <c r="Q1200" i="29"/>
  <c r="P1200" i="29"/>
  <c r="O1200" i="29"/>
  <c r="N1200" i="29"/>
  <c r="M1200" i="29"/>
  <c r="K1200" i="29"/>
  <c r="J1200" i="29"/>
  <c r="I1200" i="29"/>
  <c r="L1200" i="29" s="1"/>
  <c r="H1200" i="29"/>
  <c r="G1200" i="29"/>
  <c r="L1199" i="29"/>
  <c r="U1198" i="29"/>
  <c r="T1198" i="29"/>
  <c r="S1198" i="29"/>
  <c r="R1198" i="29"/>
  <c r="Q1198" i="29"/>
  <c r="P1198" i="29"/>
  <c r="O1198" i="29"/>
  <c r="N1198" i="29"/>
  <c r="M1198" i="29"/>
  <c r="K1198" i="29"/>
  <c r="J1198" i="29"/>
  <c r="I1198" i="29"/>
  <c r="L1198" i="29" s="1"/>
  <c r="H1198" i="29"/>
  <c r="G1198" i="29"/>
  <c r="U1197" i="29"/>
  <c r="S1197" i="29"/>
  <c r="S1196" i="29" s="1"/>
  <c r="P1197" i="29"/>
  <c r="L1197" i="29"/>
  <c r="U1196" i="29"/>
  <c r="T1196" i="29"/>
  <c r="R1196" i="29"/>
  <c r="Q1196" i="29"/>
  <c r="P1196" i="29"/>
  <c r="O1196" i="29"/>
  <c r="N1196" i="29"/>
  <c r="M1196" i="29"/>
  <c r="K1196" i="29"/>
  <c r="J1196" i="29"/>
  <c r="I1196" i="29"/>
  <c r="L1196" i="29" s="1"/>
  <c r="H1196" i="29"/>
  <c r="G1196" i="29"/>
  <c r="U1195" i="29"/>
  <c r="U1194" i="29" s="1"/>
  <c r="U1193" i="29" s="1"/>
  <c r="S1195" i="29"/>
  <c r="P1195" i="29"/>
  <c r="P1194" i="29" s="1"/>
  <c r="L1195" i="29"/>
  <c r="T1194" i="29"/>
  <c r="T1193" i="29" s="1"/>
  <c r="S1194" i="29"/>
  <c r="S1193" i="29" s="1"/>
  <c r="R1194" i="29"/>
  <c r="Q1194" i="29"/>
  <c r="Q1193" i="29" s="1"/>
  <c r="O1194" i="29"/>
  <c r="O1193" i="29" s="1"/>
  <c r="N1194" i="29"/>
  <c r="M1194" i="29"/>
  <c r="M1193" i="29" s="1"/>
  <c r="K1194" i="29"/>
  <c r="K1193" i="29" s="1"/>
  <c r="J1194" i="29"/>
  <c r="I1194" i="29"/>
  <c r="L1194" i="29" s="1"/>
  <c r="H1194" i="29"/>
  <c r="H1193" i="29" s="1"/>
  <c r="G1194" i="29"/>
  <c r="R1193" i="29"/>
  <c r="J1193" i="29"/>
  <c r="G1193" i="29"/>
  <c r="U1192" i="29"/>
  <c r="S1192" i="29"/>
  <c r="S1191" i="29" s="1"/>
  <c r="P1192" i="29"/>
  <c r="P1191" i="29" s="1"/>
  <c r="L1192" i="29"/>
  <c r="U1191" i="29"/>
  <c r="T1191" i="29"/>
  <c r="R1191" i="29"/>
  <c r="Q1191" i="29"/>
  <c r="O1191" i="29"/>
  <c r="N1191" i="29"/>
  <c r="M1191" i="29"/>
  <c r="M1186" i="29" s="1"/>
  <c r="K1191" i="29"/>
  <c r="K1186" i="29" s="1"/>
  <c r="J1191" i="29"/>
  <c r="I1191" i="29"/>
  <c r="H1191" i="29"/>
  <c r="G1191" i="29"/>
  <c r="U1190" i="29"/>
  <c r="U1187" i="29" s="1"/>
  <c r="S1190" i="29"/>
  <c r="P1190" i="29"/>
  <c r="L1190" i="29"/>
  <c r="U1189" i="29"/>
  <c r="S1189" i="29"/>
  <c r="P1189" i="29"/>
  <c r="L1189" i="29"/>
  <c r="U1188" i="29"/>
  <c r="S1188" i="29"/>
  <c r="S1187" i="29" s="1"/>
  <c r="S1186" i="29" s="1"/>
  <c r="P1188" i="29"/>
  <c r="L1188" i="29"/>
  <c r="T1187" i="29"/>
  <c r="R1187" i="29"/>
  <c r="Q1187" i="29"/>
  <c r="Q1186" i="29" s="1"/>
  <c r="P1187" i="29"/>
  <c r="P1186" i="29" s="1"/>
  <c r="O1187" i="29"/>
  <c r="N1187" i="29"/>
  <c r="N1186" i="29" s="1"/>
  <c r="M1187" i="29"/>
  <c r="K1187" i="29"/>
  <c r="J1187" i="29"/>
  <c r="J1186" i="29" s="1"/>
  <c r="I1187" i="29"/>
  <c r="L1187" i="29" s="1"/>
  <c r="H1187" i="29"/>
  <c r="H1186" i="29" s="1"/>
  <c r="G1187" i="29"/>
  <c r="T1186" i="29"/>
  <c r="R1186" i="29"/>
  <c r="O1186" i="29"/>
  <c r="G1186" i="29"/>
  <c r="L1185" i="29"/>
  <c r="U1184" i="29"/>
  <c r="T1184" i="29"/>
  <c r="S1184" i="29"/>
  <c r="R1184" i="29"/>
  <c r="Q1184" i="29"/>
  <c r="P1184" i="29"/>
  <c r="O1184" i="29"/>
  <c r="N1184" i="29"/>
  <c r="M1184" i="29"/>
  <c r="K1184" i="29"/>
  <c r="J1184" i="29"/>
  <c r="I1184" i="29"/>
  <c r="L1184" i="29" s="1"/>
  <c r="H1184" i="29"/>
  <c r="G1184" i="29"/>
  <c r="L1183" i="29"/>
  <c r="U1182" i="29"/>
  <c r="T1182" i="29"/>
  <c r="S1182" i="29"/>
  <c r="R1182" i="29"/>
  <c r="Q1182" i="29"/>
  <c r="P1182" i="29"/>
  <c r="O1182" i="29"/>
  <c r="N1182" i="29"/>
  <c r="M1182" i="29"/>
  <c r="K1182" i="29"/>
  <c r="J1182" i="29"/>
  <c r="I1182" i="29"/>
  <c r="L1182" i="29" s="1"/>
  <c r="H1182" i="29"/>
  <c r="G1182" i="29"/>
  <c r="U1181" i="29"/>
  <c r="S1181" i="29"/>
  <c r="P1181" i="29"/>
  <c r="L1181" i="29"/>
  <c r="U1180" i="29"/>
  <c r="U1177" i="29" s="1"/>
  <c r="S1180" i="29"/>
  <c r="P1180" i="29"/>
  <c r="P1177" i="29" s="1"/>
  <c r="L1180" i="29"/>
  <c r="U1179" i="29"/>
  <c r="S1179" i="29"/>
  <c r="P1179" i="29"/>
  <c r="L1179" i="29"/>
  <c r="L1178" i="29"/>
  <c r="T1177" i="29"/>
  <c r="S1177" i="29"/>
  <c r="R1177" i="29"/>
  <c r="Q1177" i="29"/>
  <c r="O1177" i="29"/>
  <c r="N1177" i="29"/>
  <c r="M1177" i="29"/>
  <c r="L1177" i="29"/>
  <c r="K1177" i="29"/>
  <c r="J1177" i="29"/>
  <c r="I1177" i="29"/>
  <c r="H1177" i="29"/>
  <c r="G1177" i="29"/>
  <c r="L1176" i="29"/>
  <c r="U1175" i="29"/>
  <c r="T1175" i="29"/>
  <c r="S1175" i="29"/>
  <c r="R1175" i="29"/>
  <c r="Q1175" i="29"/>
  <c r="P1175" i="29"/>
  <c r="O1175" i="29"/>
  <c r="N1175" i="29"/>
  <c r="M1175" i="29"/>
  <c r="L1175" i="29"/>
  <c r="K1175" i="29"/>
  <c r="J1175" i="29"/>
  <c r="I1175" i="29"/>
  <c r="H1175" i="29"/>
  <c r="G1175" i="29"/>
  <c r="L1174" i="29"/>
  <c r="U1173" i="29"/>
  <c r="T1173" i="29"/>
  <c r="S1173" i="29"/>
  <c r="R1173" i="29"/>
  <c r="Q1173" i="29"/>
  <c r="P1173" i="29"/>
  <c r="O1173" i="29"/>
  <c r="N1173" i="29"/>
  <c r="M1173" i="29"/>
  <c r="L1173" i="29"/>
  <c r="K1173" i="29"/>
  <c r="J1173" i="29"/>
  <c r="I1173" i="29"/>
  <c r="H1173" i="29"/>
  <c r="G1173" i="29"/>
  <c r="U1172" i="29"/>
  <c r="S1172" i="29"/>
  <c r="P1172" i="29"/>
  <c r="L1172" i="29"/>
  <c r="L1171" i="29"/>
  <c r="U1170" i="29"/>
  <c r="T1170" i="29"/>
  <c r="S1170" i="29"/>
  <c r="R1170" i="29"/>
  <c r="Q1170" i="29"/>
  <c r="P1170" i="29"/>
  <c r="O1170" i="29"/>
  <c r="N1170" i="29"/>
  <c r="M1170" i="29"/>
  <c r="K1170" i="29"/>
  <c r="J1170" i="29"/>
  <c r="I1170" i="29"/>
  <c r="L1170" i="29" s="1"/>
  <c r="H1170" i="29"/>
  <c r="G1170" i="29"/>
  <c r="U1169" i="29"/>
  <c r="S1169" i="29"/>
  <c r="S1166" i="29" s="1"/>
  <c r="P1169" i="29"/>
  <c r="L1169" i="29"/>
  <c r="U1168" i="29"/>
  <c r="U1166" i="29" s="1"/>
  <c r="S1168" i="29"/>
  <c r="P1168" i="29"/>
  <c r="P1166" i="29" s="1"/>
  <c r="L1168" i="29"/>
  <c r="L1167" i="29"/>
  <c r="T1166" i="29"/>
  <c r="R1166" i="29"/>
  <c r="Q1166" i="29"/>
  <c r="O1166" i="29"/>
  <c r="N1166" i="29"/>
  <c r="N1139" i="29" s="1"/>
  <c r="M1166" i="29"/>
  <c r="L1166" i="29"/>
  <c r="K1166" i="29"/>
  <c r="J1166" i="29"/>
  <c r="I1166" i="29"/>
  <c r="H1166" i="29"/>
  <c r="G1166" i="29"/>
  <c r="G1139" i="29" s="1"/>
  <c r="G1138" i="29" s="1"/>
  <c r="U1165" i="29"/>
  <c r="S1165" i="29"/>
  <c r="P1165" i="29"/>
  <c r="L1165" i="29"/>
  <c r="U1164" i="29"/>
  <c r="S1164" i="29"/>
  <c r="P1164" i="29"/>
  <c r="L1164" i="29"/>
  <c r="U1163" i="29"/>
  <c r="S1163" i="29"/>
  <c r="P1163" i="29"/>
  <c r="L1163" i="29"/>
  <c r="U1162" i="29"/>
  <c r="S1162" i="29"/>
  <c r="P1162" i="29"/>
  <c r="L1162" i="29"/>
  <c r="U1161" i="29"/>
  <c r="S1161" i="29"/>
  <c r="P1161" i="29"/>
  <c r="L1161" i="29"/>
  <c r="U1160" i="29"/>
  <c r="S1160" i="29"/>
  <c r="P1160" i="29"/>
  <c r="L1160" i="29"/>
  <c r="U1159" i="29"/>
  <c r="U1157" i="29" s="1"/>
  <c r="S1159" i="29"/>
  <c r="P1159" i="29"/>
  <c r="P1157" i="29" s="1"/>
  <c r="L1159" i="29"/>
  <c r="L1158" i="29"/>
  <c r="T1157" i="29"/>
  <c r="S1157" i="29"/>
  <c r="R1157" i="29"/>
  <c r="Q1157" i="29"/>
  <c r="O1157" i="29"/>
  <c r="N1157" i="29"/>
  <c r="M1157" i="29"/>
  <c r="K1157" i="29"/>
  <c r="J1157" i="29"/>
  <c r="I1157" i="29"/>
  <c r="L1157" i="29" s="1"/>
  <c r="H1157" i="29"/>
  <c r="G1157" i="29"/>
  <c r="U1156" i="29"/>
  <c r="S1156" i="29"/>
  <c r="P1156" i="29"/>
  <c r="L1156" i="29"/>
  <c r="U1155" i="29"/>
  <c r="S1155" i="29"/>
  <c r="P1155" i="29"/>
  <c r="L1155" i="29"/>
  <c r="U1154" i="29"/>
  <c r="S1154" i="29"/>
  <c r="P1154" i="29"/>
  <c r="L1154" i="29"/>
  <c r="U1153" i="29"/>
  <c r="U1151" i="29" s="1"/>
  <c r="S1153" i="29"/>
  <c r="P1153" i="29"/>
  <c r="L1153" i="29"/>
  <c r="L1152" i="29"/>
  <c r="T1151" i="29"/>
  <c r="S1151" i="29"/>
  <c r="R1151" i="29"/>
  <c r="Q1151" i="29"/>
  <c r="O1151" i="29"/>
  <c r="N1151" i="29"/>
  <c r="M1151" i="29"/>
  <c r="K1151" i="29"/>
  <c r="J1151" i="29"/>
  <c r="J1139" i="29" s="1"/>
  <c r="I1151" i="29"/>
  <c r="I1139" i="29" s="1"/>
  <c r="H1151" i="29"/>
  <c r="G1151" i="29"/>
  <c r="U1150" i="29"/>
  <c r="U1147" i="29" s="1"/>
  <c r="S1150" i="29"/>
  <c r="P1150" i="29"/>
  <c r="P1147" i="29" s="1"/>
  <c r="L1150" i="29"/>
  <c r="U1149" i="29"/>
  <c r="S1149" i="29"/>
  <c r="P1149" i="29"/>
  <c r="L1149" i="29"/>
  <c r="L1148" i="29"/>
  <c r="T1147" i="29"/>
  <c r="S1147" i="29"/>
  <c r="S1139" i="29" s="1"/>
  <c r="S1138" i="29" s="1"/>
  <c r="R1147" i="29"/>
  <c r="Q1147" i="29"/>
  <c r="O1147" i="29"/>
  <c r="N1147" i="29"/>
  <c r="M1147" i="29"/>
  <c r="K1147" i="29"/>
  <c r="K1139" i="29" s="1"/>
  <c r="K1138" i="29" s="1"/>
  <c r="J1147" i="29"/>
  <c r="I1147" i="29"/>
  <c r="H1147" i="29"/>
  <c r="G1147" i="29"/>
  <c r="L1146" i="29"/>
  <c r="L1145" i="29"/>
  <c r="U1144" i="29"/>
  <c r="T1144" i="29"/>
  <c r="S1144" i="29"/>
  <c r="R1144" i="29"/>
  <c r="Q1144" i="29"/>
  <c r="P1144" i="29"/>
  <c r="O1144" i="29"/>
  <c r="N1144" i="29"/>
  <c r="M1144" i="29"/>
  <c r="L1144" i="29"/>
  <c r="K1144" i="29"/>
  <c r="J1144" i="29"/>
  <c r="I1144" i="29"/>
  <c r="H1144" i="29"/>
  <c r="G1144" i="29"/>
  <c r="L1143" i="29"/>
  <c r="U1142" i="29"/>
  <c r="T1142" i="29"/>
  <c r="S1142" i="29"/>
  <c r="R1142" i="29"/>
  <c r="Q1142" i="29"/>
  <c r="P1142" i="29"/>
  <c r="O1142" i="29"/>
  <c r="N1142" i="29"/>
  <c r="M1142" i="29"/>
  <c r="L1142" i="29"/>
  <c r="K1142" i="29"/>
  <c r="J1142" i="29"/>
  <c r="I1142" i="29"/>
  <c r="H1142" i="29"/>
  <c r="G1142" i="29"/>
  <c r="L1141" i="29"/>
  <c r="U1140" i="29"/>
  <c r="T1140" i="29"/>
  <c r="S1140" i="29"/>
  <c r="R1140" i="29"/>
  <c r="Q1140" i="29"/>
  <c r="Q1139" i="29" s="1"/>
  <c r="Q1138" i="29" s="1"/>
  <c r="P1140" i="29"/>
  <c r="O1140" i="29"/>
  <c r="N1140" i="29"/>
  <c r="M1140" i="29"/>
  <c r="M1139" i="29" s="1"/>
  <c r="M1138" i="29" s="1"/>
  <c r="L1140" i="29"/>
  <c r="K1140" i="29"/>
  <c r="J1140" i="29"/>
  <c r="I1140" i="29"/>
  <c r="H1140" i="29"/>
  <c r="G1140" i="29"/>
  <c r="R1139" i="29"/>
  <c r="R1138" i="29"/>
  <c r="J1138" i="29"/>
  <c r="U1137" i="29"/>
  <c r="S1137" i="29"/>
  <c r="P1137" i="29"/>
  <c r="L1137" i="29"/>
  <c r="U1136" i="29"/>
  <c r="T1136" i="29"/>
  <c r="T1129" i="29" s="1"/>
  <c r="S1136" i="29"/>
  <c r="R1136" i="29"/>
  <c r="Q1136" i="29"/>
  <c r="P1136" i="29"/>
  <c r="O1136" i="29"/>
  <c r="N1136" i="29"/>
  <c r="M1136" i="29"/>
  <c r="M1129" i="29" s="1"/>
  <c r="K1136" i="29"/>
  <c r="J1136" i="29"/>
  <c r="I1136" i="29"/>
  <c r="L1136" i="29" s="1"/>
  <c r="H1136" i="29"/>
  <c r="G1136" i="29"/>
  <c r="U1135" i="29"/>
  <c r="S1135" i="29"/>
  <c r="S1134" i="29" s="1"/>
  <c r="P1135" i="29"/>
  <c r="L1135" i="29"/>
  <c r="U1134" i="29"/>
  <c r="T1134" i="29"/>
  <c r="R1134" i="29"/>
  <c r="Q1134" i="29"/>
  <c r="Q1129" i="29" s="1"/>
  <c r="P1134" i="29"/>
  <c r="O1134" i="29"/>
  <c r="N1134" i="29"/>
  <c r="M1134" i="29"/>
  <c r="L1134" i="29"/>
  <c r="K1134" i="29"/>
  <c r="J1134" i="29"/>
  <c r="I1134" i="29"/>
  <c r="I1129" i="29" s="1"/>
  <c r="L1129" i="29" s="1"/>
  <c r="H1134" i="29"/>
  <c r="H1129" i="29" s="1"/>
  <c r="G1134" i="29"/>
  <c r="U1133" i="29"/>
  <c r="U1130" i="29" s="1"/>
  <c r="U1129" i="29" s="1"/>
  <c r="S1133" i="29"/>
  <c r="P1133" i="29"/>
  <c r="L1133" i="29"/>
  <c r="U1132" i="29"/>
  <c r="S1132" i="29"/>
  <c r="P1132" i="29"/>
  <c r="L1132" i="29"/>
  <c r="U1131" i="29"/>
  <c r="S1131" i="29"/>
  <c r="P1131" i="29"/>
  <c r="L1131" i="29"/>
  <c r="T1130" i="29"/>
  <c r="S1130" i="29"/>
  <c r="R1130" i="29"/>
  <c r="Q1130" i="29"/>
  <c r="P1130" i="29"/>
  <c r="P1129" i="29" s="1"/>
  <c r="O1130" i="29"/>
  <c r="N1130" i="29"/>
  <c r="M1130" i="29"/>
  <c r="K1130" i="29"/>
  <c r="L1130" i="29" s="1"/>
  <c r="J1130" i="29"/>
  <c r="I1130" i="29"/>
  <c r="H1130" i="29"/>
  <c r="G1130" i="29"/>
  <c r="G1129" i="29" s="1"/>
  <c r="R1129" i="29"/>
  <c r="O1129" i="29"/>
  <c r="K1129" i="29"/>
  <c r="J1129" i="29"/>
  <c r="J1073" i="29" s="1"/>
  <c r="J1072" i="29" s="1"/>
  <c r="U1128" i="29"/>
  <c r="S1128" i="29"/>
  <c r="P1128" i="29"/>
  <c r="L1128" i="29"/>
  <c r="U1127" i="29"/>
  <c r="T1127" i="29"/>
  <c r="S1127" i="29"/>
  <c r="R1127" i="29"/>
  <c r="Q1127" i="29"/>
  <c r="P1127" i="29"/>
  <c r="O1127" i="29"/>
  <c r="N1127" i="29"/>
  <c r="M1127" i="29"/>
  <c r="K1127" i="29"/>
  <c r="J1127" i="29"/>
  <c r="I1127" i="29"/>
  <c r="L1127" i="29" s="1"/>
  <c r="H1127" i="29"/>
  <c r="G1127" i="29"/>
  <c r="U1126" i="29"/>
  <c r="S1126" i="29"/>
  <c r="P1126" i="29"/>
  <c r="L1126" i="29"/>
  <c r="U1125" i="29"/>
  <c r="S1125" i="29"/>
  <c r="S1124" i="29" s="1"/>
  <c r="P1125" i="29"/>
  <c r="P1124" i="29" s="1"/>
  <c r="L1125" i="29"/>
  <c r="U1124" i="29"/>
  <c r="T1124" i="29"/>
  <c r="T1117" i="29" s="1"/>
  <c r="R1124" i="29"/>
  <c r="Q1124" i="29"/>
  <c r="O1124" i="29"/>
  <c r="N1124" i="29"/>
  <c r="M1124" i="29"/>
  <c r="L1124" i="29"/>
  <c r="K1124" i="29"/>
  <c r="K1117" i="29" s="1"/>
  <c r="J1124" i="29"/>
  <c r="I1124" i="29"/>
  <c r="H1124" i="29"/>
  <c r="G1124" i="29"/>
  <c r="U1123" i="29"/>
  <c r="U1122" i="29" s="1"/>
  <c r="S1123" i="29"/>
  <c r="S1122" i="29" s="1"/>
  <c r="P1123" i="29"/>
  <c r="P1122" i="29" s="1"/>
  <c r="L1123" i="29"/>
  <c r="T1122" i="29"/>
  <c r="R1122" i="29"/>
  <c r="Q1122" i="29"/>
  <c r="O1122" i="29"/>
  <c r="O1117" i="29" s="1"/>
  <c r="N1122" i="29"/>
  <c r="M1122" i="29"/>
  <c r="M1117" i="29" s="1"/>
  <c r="L1122" i="29"/>
  <c r="K1122" i="29"/>
  <c r="J1122" i="29"/>
  <c r="I1122" i="29"/>
  <c r="H1122" i="29"/>
  <c r="H1117" i="29" s="1"/>
  <c r="G1122" i="29"/>
  <c r="U1121" i="29"/>
  <c r="S1121" i="29"/>
  <c r="P1121" i="29"/>
  <c r="L1121" i="29"/>
  <c r="U1120" i="29"/>
  <c r="S1120" i="29"/>
  <c r="P1120" i="29"/>
  <c r="L1120" i="29"/>
  <c r="U1119" i="29"/>
  <c r="U1118" i="29" s="1"/>
  <c r="U1117" i="29" s="1"/>
  <c r="S1119" i="29"/>
  <c r="P1119" i="29"/>
  <c r="P1118" i="29" s="1"/>
  <c r="P1117" i="29" s="1"/>
  <c r="L1119" i="29"/>
  <c r="T1118" i="29"/>
  <c r="S1118" i="29"/>
  <c r="R1118" i="29"/>
  <c r="Q1118" i="29"/>
  <c r="O1118" i="29"/>
  <c r="N1118" i="29"/>
  <c r="M1118" i="29"/>
  <c r="K1118" i="29"/>
  <c r="J1118" i="29"/>
  <c r="J1117" i="29" s="1"/>
  <c r="I1118" i="29"/>
  <c r="L1118" i="29" s="1"/>
  <c r="H1118" i="29"/>
  <c r="G1118" i="29"/>
  <c r="G1117" i="29" s="1"/>
  <c r="R1117" i="29"/>
  <c r="Q1117" i="29"/>
  <c r="I1117" i="29"/>
  <c r="U1116" i="29"/>
  <c r="U1115" i="29" s="1"/>
  <c r="S1116" i="29"/>
  <c r="S1115" i="29" s="1"/>
  <c r="P1116" i="29"/>
  <c r="P1115" i="29" s="1"/>
  <c r="L1116" i="29"/>
  <c r="T1115" i="29"/>
  <c r="R1115" i="29"/>
  <c r="Q1115" i="29"/>
  <c r="O1115" i="29"/>
  <c r="N1115" i="29"/>
  <c r="M1115" i="29"/>
  <c r="K1115" i="29"/>
  <c r="J1115" i="29"/>
  <c r="I1115" i="29"/>
  <c r="L1115" i="29" s="1"/>
  <c r="H1115" i="29"/>
  <c r="G1115" i="29"/>
  <c r="U1114" i="29"/>
  <c r="U1113" i="29" s="1"/>
  <c r="S1114" i="29"/>
  <c r="S1113" i="29" s="1"/>
  <c r="P1114" i="29"/>
  <c r="P1113" i="29" s="1"/>
  <c r="L1114" i="29"/>
  <c r="T1113" i="29"/>
  <c r="R1113" i="29"/>
  <c r="Q1113" i="29"/>
  <c r="O1113" i="29"/>
  <c r="N1113" i="29"/>
  <c r="M1113" i="29"/>
  <c r="L1113" i="29"/>
  <c r="K1113" i="29"/>
  <c r="J1113" i="29"/>
  <c r="I1113" i="29"/>
  <c r="H1113" i="29"/>
  <c r="G1113" i="29"/>
  <c r="U1112" i="29"/>
  <c r="S1112" i="29"/>
  <c r="P1112" i="29"/>
  <c r="L1112" i="29"/>
  <c r="U1111" i="29"/>
  <c r="S1111" i="29"/>
  <c r="P1111" i="29"/>
  <c r="P1110" i="29" s="1"/>
  <c r="L1111" i="29"/>
  <c r="U1110" i="29"/>
  <c r="T1110" i="29"/>
  <c r="S1110" i="29"/>
  <c r="R1110" i="29"/>
  <c r="Q1110" i="29"/>
  <c r="O1110" i="29"/>
  <c r="N1110" i="29"/>
  <c r="M1110" i="29"/>
  <c r="K1110" i="29"/>
  <c r="J1110" i="29"/>
  <c r="I1110" i="29"/>
  <c r="L1110" i="29" s="1"/>
  <c r="H1110" i="29"/>
  <c r="G1110" i="29"/>
  <c r="U1109" i="29"/>
  <c r="S1109" i="29"/>
  <c r="P1109" i="29"/>
  <c r="L1109" i="29"/>
  <c r="U1108" i="29"/>
  <c r="S1108" i="29"/>
  <c r="P1108" i="29"/>
  <c r="L1108" i="29"/>
  <c r="U1107" i="29"/>
  <c r="S1107" i="29"/>
  <c r="P1107" i="29"/>
  <c r="L1107" i="29"/>
  <c r="U1106" i="29"/>
  <c r="S1106" i="29"/>
  <c r="P1106" i="29"/>
  <c r="L1106" i="29"/>
  <c r="U1105" i="29"/>
  <c r="S1105" i="29"/>
  <c r="S1104" i="29" s="1"/>
  <c r="P1105" i="29"/>
  <c r="P1104" i="29" s="1"/>
  <c r="L1105" i="29"/>
  <c r="T1104" i="29"/>
  <c r="R1104" i="29"/>
  <c r="Q1104" i="29"/>
  <c r="O1104" i="29"/>
  <c r="N1104" i="29"/>
  <c r="M1104" i="29"/>
  <c r="K1104" i="29"/>
  <c r="J1104" i="29"/>
  <c r="I1104" i="29"/>
  <c r="L1104" i="29" s="1"/>
  <c r="H1104" i="29"/>
  <c r="G1104" i="29"/>
  <c r="U1103" i="29"/>
  <c r="S1103" i="29"/>
  <c r="S1102" i="29" s="1"/>
  <c r="P1103" i="29"/>
  <c r="P1102" i="29" s="1"/>
  <c r="L1103" i="29"/>
  <c r="U1102" i="29"/>
  <c r="T1102" i="29"/>
  <c r="R1102" i="29"/>
  <c r="Q1102" i="29"/>
  <c r="O1102" i="29"/>
  <c r="N1102" i="29"/>
  <c r="M1102" i="29"/>
  <c r="L1102" i="29"/>
  <c r="K1102" i="29"/>
  <c r="J1102" i="29"/>
  <c r="I1102" i="29"/>
  <c r="H1102" i="29"/>
  <c r="G1102" i="29"/>
  <c r="U1101" i="29"/>
  <c r="S1101" i="29"/>
  <c r="P1101" i="29"/>
  <c r="L1101" i="29"/>
  <c r="U1100" i="29"/>
  <c r="S1100" i="29"/>
  <c r="P1100" i="29"/>
  <c r="L1100" i="29"/>
  <c r="U1099" i="29"/>
  <c r="S1099" i="29"/>
  <c r="P1099" i="29"/>
  <c r="L1099" i="29"/>
  <c r="U1098" i="29"/>
  <c r="S1098" i="29"/>
  <c r="P1098" i="29"/>
  <c r="L1098" i="29"/>
  <c r="U1097" i="29"/>
  <c r="S1097" i="29"/>
  <c r="P1097" i="29"/>
  <c r="L1097" i="29"/>
  <c r="U1096" i="29"/>
  <c r="S1096" i="29"/>
  <c r="P1096" i="29"/>
  <c r="L1096" i="29"/>
  <c r="U1095" i="29"/>
  <c r="S1095" i="29"/>
  <c r="P1095" i="29"/>
  <c r="L1095" i="29"/>
  <c r="U1094" i="29"/>
  <c r="S1094" i="29"/>
  <c r="P1094" i="29"/>
  <c r="L1094" i="29"/>
  <c r="U1093" i="29"/>
  <c r="U1092" i="29" s="1"/>
  <c r="S1093" i="29"/>
  <c r="S1092" i="29" s="1"/>
  <c r="P1093" i="29"/>
  <c r="L1093" i="29"/>
  <c r="T1092" i="29"/>
  <c r="R1092" i="29"/>
  <c r="Q1092" i="29"/>
  <c r="O1092" i="29"/>
  <c r="N1092" i="29"/>
  <c r="M1092" i="29"/>
  <c r="L1092" i="29"/>
  <c r="K1092" i="29"/>
  <c r="J1092" i="29"/>
  <c r="I1092" i="29"/>
  <c r="H1092" i="29"/>
  <c r="G1092" i="29"/>
  <c r="U1091" i="29"/>
  <c r="S1091" i="29"/>
  <c r="P1091" i="29"/>
  <c r="L1091" i="29"/>
  <c r="U1090" i="29"/>
  <c r="S1090" i="29"/>
  <c r="P1090" i="29"/>
  <c r="L1090" i="29"/>
  <c r="U1089" i="29"/>
  <c r="U1088" i="29" s="1"/>
  <c r="S1089" i="29"/>
  <c r="P1089" i="29"/>
  <c r="P1088" i="29" s="1"/>
  <c r="L1089" i="29"/>
  <c r="T1088" i="29"/>
  <c r="S1088" i="29"/>
  <c r="R1088" i="29"/>
  <c r="Q1088" i="29"/>
  <c r="O1088" i="29"/>
  <c r="N1088" i="29"/>
  <c r="M1088" i="29"/>
  <c r="K1088" i="29"/>
  <c r="J1088" i="29"/>
  <c r="J1074" i="29" s="1"/>
  <c r="I1088" i="29"/>
  <c r="L1088" i="29" s="1"/>
  <c r="H1088" i="29"/>
  <c r="G1088" i="29"/>
  <c r="U1087" i="29"/>
  <c r="S1087" i="29"/>
  <c r="P1087" i="29"/>
  <c r="L1087" i="29"/>
  <c r="U1086" i="29"/>
  <c r="S1086" i="29"/>
  <c r="P1086" i="29"/>
  <c r="L1086" i="29"/>
  <c r="U1085" i="29"/>
  <c r="S1085" i="29"/>
  <c r="P1085" i="29"/>
  <c r="L1085" i="29"/>
  <c r="U1084" i="29"/>
  <c r="U1083" i="29" s="1"/>
  <c r="S1084" i="29"/>
  <c r="S1083" i="29" s="1"/>
  <c r="P1084" i="29"/>
  <c r="P1083" i="29" s="1"/>
  <c r="L1084" i="29"/>
  <c r="T1083" i="29"/>
  <c r="R1083" i="29"/>
  <c r="Q1083" i="29"/>
  <c r="O1083" i="29"/>
  <c r="N1083" i="29"/>
  <c r="M1083" i="29"/>
  <c r="K1083" i="29"/>
  <c r="J1083" i="29"/>
  <c r="I1083" i="29"/>
  <c r="L1083" i="29" s="1"/>
  <c r="H1083" i="29"/>
  <c r="G1083" i="29"/>
  <c r="U1082" i="29"/>
  <c r="S1082" i="29"/>
  <c r="P1082" i="29"/>
  <c r="L1082" i="29"/>
  <c r="U1081" i="29"/>
  <c r="U1080" i="29" s="1"/>
  <c r="S1081" i="29"/>
  <c r="S1080" i="29" s="1"/>
  <c r="S1074" i="29" s="1"/>
  <c r="P1081" i="29"/>
  <c r="L1081" i="29"/>
  <c r="T1080" i="29"/>
  <c r="R1080" i="29"/>
  <c r="Q1080" i="29"/>
  <c r="P1080" i="29"/>
  <c r="O1080" i="29"/>
  <c r="N1080" i="29"/>
  <c r="M1080" i="29"/>
  <c r="M1074" i="29" s="1"/>
  <c r="K1080" i="29"/>
  <c r="J1080" i="29"/>
  <c r="I1080" i="29"/>
  <c r="L1080" i="29" s="1"/>
  <c r="H1080" i="29"/>
  <c r="H1074" i="29" s="1"/>
  <c r="H1073" i="29" s="1"/>
  <c r="G1080" i="29"/>
  <c r="U1079" i="29"/>
  <c r="S1079" i="29"/>
  <c r="P1079" i="29"/>
  <c r="L1079" i="29"/>
  <c r="U1078" i="29"/>
  <c r="T1078" i="29"/>
  <c r="S1078" i="29"/>
  <c r="R1078" i="29"/>
  <c r="Q1078" i="29"/>
  <c r="P1078" i="29"/>
  <c r="O1078" i="29"/>
  <c r="N1078" i="29"/>
  <c r="M1078" i="29"/>
  <c r="K1078" i="29"/>
  <c r="K1074" i="29" s="1"/>
  <c r="J1078" i="29"/>
  <c r="I1078" i="29"/>
  <c r="H1078" i="29"/>
  <c r="G1078" i="29"/>
  <c r="U1077" i="29"/>
  <c r="S1077" i="29"/>
  <c r="P1077" i="29"/>
  <c r="L1077" i="29"/>
  <c r="U1076" i="29"/>
  <c r="S1076" i="29"/>
  <c r="S1075" i="29" s="1"/>
  <c r="P1076" i="29"/>
  <c r="P1075" i="29" s="1"/>
  <c r="L1076" i="29"/>
  <c r="U1075" i="29"/>
  <c r="T1075" i="29"/>
  <c r="T1074" i="29" s="1"/>
  <c r="T1073" i="29" s="1"/>
  <c r="R1075" i="29"/>
  <c r="Q1075" i="29"/>
  <c r="O1075" i="29"/>
  <c r="N1075" i="29"/>
  <c r="M1075" i="29"/>
  <c r="L1075" i="29"/>
  <c r="K1075" i="29"/>
  <c r="J1075" i="29"/>
  <c r="I1075" i="29"/>
  <c r="H1075" i="29"/>
  <c r="G1075" i="29"/>
  <c r="U1071" i="29"/>
  <c r="U1070" i="29" s="1"/>
  <c r="U1069" i="29" s="1"/>
  <c r="S1071" i="29"/>
  <c r="S1070" i="29" s="1"/>
  <c r="P1071" i="29"/>
  <c r="P1070" i="29" s="1"/>
  <c r="P1069" i="29" s="1"/>
  <c r="L1071" i="29"/>
  <c r="T1070" i="29"/>
  <c r="T1069" i="29" s="1"/>
  <c r="R1070" i="29"/>
  <c r="Q1070" i="29"/>
  <c r="O1070" i="29"/>
  <c r="N1070" i="29"/>
  <c r="N1069" i="29" s="1"/>
  <c r="M1070" i="29"/>
  <c r="K1070" i="29"/>
  <c r="J1070" i="29"/>
  <c r="I1070" i="29"/>
  <c r="I1069" i="29" s="1"/>
  <c r="L1069" i="29" s="1"/>
  <c r="H1070" i="29"/>
  <c r="G1070" i="29"/>
  <c r="G1069" i="29" s="1"/>
  <c r="S1069" i="29"/>
  <c r="R1069" i="29"/>
  <c r="Q1069" i="29"/>
  <c r="O1069" i="29"/>
  <c r="M1069" i="29"/>
  <c r="K1069" i="29"/>
  <c r="J1069" i="29"/>
  <c r="H1069" i="29"/>
  <c r="U1068" i="29"/>
  <c r="U1067" i="29" s="1"/>
  <c r="S1068" i="29"/>
  <c r="S1067" i="29" s="1"/>
  <c r="S1066" i="29" s="1"/>
  <c r="P1068" i="29"/>
  <c r="P1067" i="29" s="1"/>
  <c r="P1066" i="29" s="1"/>
  <c r="L1068" i="29"/>
  <c r="T1067" i="29"/>
  <c r="R1067" i="29"/>
  <c r="R1066" i="29" s="1"/>
  <c r="Q1067" i="29"/>
  <c r="O1067" i="29"/>
  <c r="N1067" i="29"/>
  <c r="N1066" i="29" s="1"/>
  <c r="M1067" i="29"/>
  <c r="L1067" i="29"/>
  <c r="K1067" i="29"/>
  <c r="K1066" i="29" s="1"/>
  <c r="J1067" i="29"/>
  <c r="I1067" i="29"/>
  <c r="I1066" i="29" s="1"/>
  <c r="L1066" i="29" s="1"/>
  <c r="H1067" i="29"/>
  <c r="G1067" i="29"/>
  <c r="G1066" i="29" s="1"/>
  <c r="U1066" i="29"/>
  <c r="T1066" i="29"/>
  <c r="Q1066" i="29"/>
  <c r="O1066" i="29"/>
  <c r="M1066" i="29"/>
  <c r="J1066" i="29"/>
  <c r="H1066" i="29"/>
  <c r="U1065" i="29"/>
  <c r="S1065" i="29"/>
  <c r="P1065" i="29"/>
  <c r="L1065" i="29"/>
  <c r="T1064" i="29"/>
  <c r="R1064" i="29"/>
  <c r="Q1064" i="29"/>
  <c r="P1064" i="29"/>
  <c r="O1064" i="29"/>
  <c r="N1064" i="29"/>
  <c r="M1064" i="29"/>
  <c r="K1064" i="29"/>
  <c r="J1064" i="29"/>
  <c r="I1064" i="29"/>
  <c r="L1064" i="29" s="1"/>
  <c r="H1064" i="29"/>
  <c r="G1064" i="29"/>
  <c r="U1063" i="29"/>
  <c r="S1063" i="29"/>
  <c r="P1063" i="29"/>
  <c r="L1063" i="29"/>
  <c r="U1062" i="29"/>
  <c r="T1062" i="29"/>
  <c r="S1062" i="29"/>
  <c r="R1062" i="29"/>
  <c r="Q1062" i="29"/>
  <c r="P1062" i="29"/>
  <c r="O1062" i="29"/>
  <c r="N1062" i="29"/>
  <c r="M1062" i="29"/>
  <c r="L1062" i="29"/>
  <c r="K1062" i="29"/>
  <c r="J1062" i="29"/>
  <c r="I1062" i="29"/>
  <c r="H1062" i="29"/>
  <c r="G1062" i="29"/>
  <c r="T1061" i="29"/>
  <c r="R1061" i="29"/>
  <c r="Q1061" i="29"/>
  <c r="P1061" i="29"/>
  <c r="O1061" i="29"/>
  <c r="L1061" i="29"/>
  <c r="G1061" i="29"/>
  <c r="U1060" i="29"/>
  <c r="U1059" i="29" s="1"/>
  <c r="S1060" i="29"/>
  <c r="P1060" i="29"/>
  <c r="L1060" i="29"/>
  <c r="T1059" i="29"/>
  <c r="R1059" i="29"/>
  <c r="Q1059" i="29"/>
  <c r="O1059" i="29"/>
  <c r="N1059" i="29"/>
  <c r="M1059" i="29"/>
  <c r="L1059" i="29"/>
  <c r="K1059" i="29"/>
  <c r="J1059" i="29"/>
  <c r="I1059" i="29"/>
  <c r="H1059" i="29"/>
  <c r="G1059" i="29"/>
  <c r="G1056" i="29" s="1"/>
  <c r="U1058" i="29"/>
  <c r="S1058" i="29"/>
  <c r="P1058" i="29"/>
  <c r="L1058" i="29"/>
  <c r="U1057" i="29"/>
  <c r="T1057" i="29"/>
  <c r="S1057" i="29"/>
  <c r="R1057" i="29"/>
  <c r="Q1057" i="29"/>
  <c r="P1057" i="29"/>
  <c r="O1057" i="29"/>
  <c r="N1057" i="29"/>
  <c r="M1057" i="29"/>
  <c r="L1057" i="29"/>
  <c r="K1057" i="29"/>
  <c r="J1057" i="29"/>
  <c r="I1057" i="29"/>
  <c r="H1057" i="29"/>
  <c r="G1057" i="29"/>
  <c r="U1056" i="29"/>
  <c r="T1056" i="29"/>
  <c r="R1056" i="29"/>
  <c r="Q1056" i="29"/>
  <c r="O1056" i="29"/>
  <c r="L1056" i="29"/>
  <c r="U1055" i="29"/>
  <c r="U1054" i="29" s="1"/>
  <c r="S1055" i="29"/>
  <c r="S1054" i="29" s="1"/>
  <c r="S1053" i="29" s="1"/>
  <c r="P1055" i="29"/>
  <c r="P1054" i="29" s="1"/>
  <c r="P1053" i="29" s="1"/>
  <c r="L1055" i="29"/>
  <c r="T1054" i="29"/>
  <c r="T1053" i="29" s="1"/>
  <c r="R1054" i="29"/>
  <c r="R1053" i="29" s="1"/>
  <c r="Q1054" i="29"/>
  <c r="O1054" i="29"/>
  <c r="N1054" i="29"/>
  <c r="N1053" i="29" s="1"/>
  <c r="M1054" i="29"/>
  <c r="L1054" i="29"/>
  <c r="K1054" i="29"/>
  <c r="K1053" i="29" s="1"/>
  <c r="J1054" i="29"/>
  <c r="I1054" i="29"/>
  <c r="I1053" i="29" s="1"/>
  <c r="L1053" i="29" s="1"/>
  <c r="H1054" i="29"/>
  <c r="G1054" i="29"/>
  <c r="G1053" i="29" s="1"/>
  <c r="U1053" i="29"/>
  <c r="Q1053" i="29"/>
  <c r="O1053" i="29"/>
  <c r="M1053" i="29"/>
  <c r="J1053" i="29"/>
  <c r="H1053" i="29"/>
  <c r="U1052" i="29"/>
  <c r="U1051" i="29" s="1"/>
  <c r="S1052" i="29"/>
  <c r="S1051" i="29" s="1"/>
  <c r="P1052" i="29"/>
  <c r="L1052" i="29"/>
  <c r="T1051" i="29"/>
  <c r="R1051" i="29"/>
  <c r="Q1051" i="29"/>
  <c r="P1051" i="29"/>
  <c r="O1051" i="29"/>
  <c r="N1051" i="29"/>
  <c r="M1051" i="29"/>
  <c r="K1051" i="29"/>
  <c r="J1051" i="29"/>
  <c r="I1051" i="29"/>
  <c r="L1051" i="29" s="1"/>
  <c r="H1051" i="29"/>
  <c r="G1051" i="29"/>
  <c r="U1050" i="29"/>
  <c r="S1050" i="29"/>
  <c r="P1050" i="29"/>
  <c r="L1050" i="29"/>
  <c r="U1049" i="29"/>
  <c r="T1049" i="29"/>
  <c r="S1049" i="29"/>
  <c r="R1049" i="29"/>
  <c r="Q1049" i="29"/>
  <c r="P1049" i="29"/>
  <c r="O1049" i="29"/>
  <c r="N1049" i="29"/>
  <c r="M1049" i="29"/>
  <c r="L1049" i="29"/>
  <c r="K1049" i="29"/>
  <c r="K1034" i="29" s="1"/>
  <c r="J1049" i="29"/>
  <c r="I1049" i="29"/>
  <c r="H1049" i="29"/>
  <c r="G1049" i="29"/>
  <c r="U1048" i="29"/>
  <c r="S1048" i="29"/>
  <c r="P1048" i="29"/>
  <c r="P1047" i="29" s="1"/>
  <c r="L1048" i="29"/>
  <c r="U1047" i="29"/>
  <c r="T1047" i="29"/>
  <c r="S1047" i="29"/>
  <c r="R1047" i="29"/>
  <c r="Q1047" i="29"/>
  <c r="O1047" i="29"/>
  <c r="N1047" i="29"/>
  <c r="M1047" i="29"/>
  <c r="K1047" i="29"/>
  <c r="J1047" i="29"/>
  <c r="I1047" i="29"/>
  <c r="L1047" i="29" s="1"/>
  <c r="H1047" i="29"/>
  <c r="G1047" i="29"/>
  <c r="U1046" i="29"/>
  <c r="U1045" i="29" s="1"/>
  <c r="S1046" i="29"/>
  <c r="S1045" i="29" s="1"/>
  <c r="P1046" i="29"/>
  <c r="P1045" i="29" s="1"/>
  <c r="L1046" i="29"/>
  <c r="T1045" i="29"/>
  <c r="R1045" i="29"/>
  <c r="Q1045" i="29"/>
  <c r="O1045" i="29"/>
  <c r="N1045" i="29"/>
  <c r="M1045" i="29"/>
  <c r="K1045" i="29"/>
  <c r="J1045" i="29"/>
  <c r="I1045" i="29"/>
  <c r="L1045" i="29" s="1"/>
  <c r="H1045" i="29"/>
  <c r="G1045" i="29"/>
  <c r="U1044" i="29"/>
  <c r="U1043" i="29" s="1"/>
  <c r="S1044" i="29"/>
  <c r="S1043" i="29" s="1"/>
  <c r="P1044" i="29"/>
  <c r="L1044" i="29"/>
  <c r="T1043" i="29"/>
  <c r="R1043" i="29"/>
  <c r="Q1043" i="29"/>
  <c r="P1043" i="29"/>
  <c r="O1043" i="29"/>
  <c r="N1043" i="29"/>
  <c r="M1043" i="29"/>
  <c r="K1043" i="29"/>
  <c r="J1043" i="29"/>
  <c r="I1043" i="29"/>
  <c r="L1043" i="29" s="1"/>
  <c r="H1043" i="29"/>
  <c r="G1043" i="29"/>
  <c r="U1042" i="29"/>
  <c r="U1041" i="29" s="1"/>
  <c r="S1042" i="29"/>
  <c r="S1041" i="29" s="1"/>
  <c r="P1042" i="29"/>
  <c r="P1041" i="29" s="1"/>
  <c r="L1042" i="29"/>
  <c r="T1041" i="29"/>
  <c r="R1041" i="29"/>
  <c r="Q1041" i="29"/>
  <c r="O1041" i="29"/>
  <c r="N1041" i="29"/>
  <c r="M1041" i="29"/>
  <c r="L1041" i="29"/>
  <c r="K1041" i="29"/>
  <c r="J1041" i="29"/>
  <c r="I1041" i="29"/>
  <c r="H1041" i="29"/>
  <c r="G1041" i="29"/>
  <c r="U1040" i="29"/>
  <c r="S1040" i="29"/>
  <c r="P1040" i="29"/>
  <c r="L1040" i="29"/>
  <c r="U1039" i="29"/>
  <c r="S1039" i="29"/>
  <c r="P1039" i="29"/>
  <c r="L1039" i="29"/>
  <c r="U1038" i="29"/>
  <c r="U1037" i="29" s="1"/>
  <c r="S1038" i="29"/>
  <c r="P1038" i="29"/>
  <c r="P1037" i="29" s="1"/>
  <c r="L1038" i="29"/>
  <c r="T1037" i="29"/>
  <c r="S1037" i="29"/>
  <c r="R1037" i="29"/>
  <c r="R1034" i="29" s="1"/>
  <c r="Q1037" i="29"/>
  <c r="O1037" i="29"/>
  <c r="N1037" i="29"/>
  <c r="N1034" i="29" s="1"/>
  <c r="M1037" i="29"/>
  <c r="K1037" i="29"/>
  <c r="J1037" i="29"/>
  <c r="I1037" i="29"/>
  <c r="L1037" i="29" s="1"/>
  <c r="H1037" i="29"/>
  <c r="G1037" i="29"/>
  <c r="U1036" i="29"/>
  <c r="S1036" i="29"/>
  <c r="S1035" i="29" s="1"/>
  <c r="P1036" i="29"/>
  <c r="L1036" i="29"/>
  <c r="U1035" i="29"/>
  <c r="T1035" i="29"/>
  <c r="R1035" i="29"/>
  <c r="Q1035" i="29"/>
  <c r="Q1034" i="29" s="1"/>
  <c r="P1035" i="29"/>
  <c r="O1035" i="29"/>
  <c r="O1034" i="29" s="1"/>
  <c r="N1035" i="29"/>
  <c r="M1035" i="29"/>
  <c r="L1035" i="29"/>
  <c r="K1035" i="29"/>
  <c r="J1035" i="29"/>
  <c r="J1034" i="29" s="1"/>
  <c r="I1035" i="29"/>
  <c r="H1035" i="29"/>
  <c r="G1035" i="29"/>
  <c r="T1034" i="29"/>
  <c r="I1034" i="29"/>
  <c r="L1034" i="29" s="1"/>
  <c r="U1033" i="29"/>
  <c r="U1032" i="29" s="1"/>
  <c r="U1031" i="29" s="1"/>
  <c r="S1033" i="29"/>
  <c r="S1032" i="29" s="1"/>
  <c r="S1031" i="29" s="1"/>
  <c r="P1033" i="29"/>
  <c r="P1032" i="29" s="1"/>
  <c r="P1031" i="29" s="1"/>
  <c r="L1033" i="29"/>
  <c r="T1032" i="29"/>
  <c r="R1032" i="29"/>
  <c r="Q1032" i="29"/>
  <c r="Q1031" i="29" s="1"/>
  <c r="O1032" i="29"/>
  <c r="O1031" i="29" s="1"/>
  <c r="N1032" i="29"/>
  <c r="M1032" i="29"/>
  <c r="L1032" i="29"/>
  <c r="K1032" i="29"/>
  <c r="J1032" i="29"/>
  <c r="J1031" i="29" s="1"/>
  <c r="I1032" i="29"/>
  <c r="H1032" i="29"/>
  <c r="H1031" i="29" s="1"/>
  <c r="G1032" i="29"/>
  <c r="G1031" i="29" s="1"/>
  <c r="T1031" i="29"/>
  <c r="R1031" i="29"/>
  <c r="N1031" i="29"/>
  <c r="M1031" i="29"/>
  <c r="K1031" i="29"/>
  <c r="L1031" i="29" s="1"/>
  <c r="I1031" i="29"/>
  <c r="L1030" i="29"/>
  <c r="U1029" i="29"/>
  <c r="T1029" i="29"/>
  <c r="S1029" i="29"/>
  <c r="R1029" i="29"/>
  <c r="Q1029" i="29"/>
  <c r="P1029" i="29"/>
  <c r="O1029" i="29"/>
  <c r="N1029" i="29"/>
  <c r="M1029" i="29"/>
  <c r="K1029" i="29"/>
  <c r="L1029" i="29" s="1"/>
  <c r="J1029" i="29"/>
  <c r="I1029" i="29"/>
  <c r="H1029" i="29"/>
  <c r="G1029" i="29"/>
  <c r="L1028" i="29"/>
  <c r="U1027" i="29"/>
  <c r="T1027" i="29"/>
  <c r="S1027" i="29"/>
  <c r="R1027" i="29"/>
  <c r="Q1027" i="29"/>
  <c r="P1027" i="29"/>
  <c r="O1027" i="29"/>
  <c r="N1027" i="29"/>
  <c r="M1027" i="29"/>
  <c r="K1027" i="29"/>
  <c r="L1027" i="29" s="1"/>
  <c r="J1027" i="29"/>
  <c r="I1027" i="29"/>
  <c r="H1027" i="29"/>
  <c r="G1027" i="29"/>
  <c r="U1026" i="29"/>
  <c r="U1025" i="29" s="1"/>
  <c r="S1026" i="29"/>
  <c r="P1026" i="29"/>
  <c r="L1026" i="29"/>
  <c r="T1025" i="29"/>
  <c r="S1025" i="29"/>
  <c r="R1025" i="29"/>
  <c r="Q1025" i="29"/>
  <c r="P1025" i="29"/>
  <c r="O1025" i="29"/>
  <c r="N1025" i="29"/>
  <c r="M1025" i="29"/>
  <c r="K1025" i="29"/>
  <c r="J1025" i="29"/>
  <c r="I1025" i="29"/>
  <c r="H1025" i="29"/>
  <c r="G1025" i="29"/>
  <c r="U1024" i="29"/>
  <c r="S1024" i="29"/>
  <c r="P1024" i="29"/>
  <c r="P1023" i="29" s="1"/>
  <c r="L1024" i="29"/>
  <c r="U1023" i="29"/>
  <c r="T1023" i="29"/>
  <c r="S1023" i="29"/>
  <c r="R1023" i="29"/>
  <c r="Q1023" i="29"/>
  <c r="O1023" i="29"/>
  <c r="N1023" i="29"/>
  <c r="M1023" i="29"/>
  <c r="M1010" i="29" s="1"/>
  <c r="L1023" i="29"/>
  <c r="K1023" i="29"/>
  <c r="J1023" i="29"/>
  <c r="I1023" i="29"/>
  <c r="H1023" i="29"/>
  <c r="G1023" i="29"/>
  <c r="U1022" i="29"/>
  <c r="S1022" i="29"/>
  <c r="S1021" i="29" s="1"/>
  <c r="P1022" i="29"/>
  <c r="L1022" i="29"/>
  <c r="U1021" i="29"/>
  <c r="T1021" i="29"/>
  <c r="R1021" i="29"/>
  <c r="Q1021" i="29"/>
  <c r="P1021" i="29"/>
  <c r="O1021" i="29"/>
  <c r="N1021" i="29"/>
  <c r="M1021" i="29"/>
  <c r="K1021" i="29"/>
  <c r="J1021" i="29"/>
  <c r="I1021" i="29"/>
  <c r="L1021" i="29" s="1"/>
  <c r="H1021" i="29"/>
  <c r="G1021" i="29"/>
  <c r="U1020" i="29"/>
  <c r="S1020" i="29"/>
  <c r="P1020" i="29"/>
  <c r="L1020" i="29"/>
  <c r="U1019" i="29"/>
  <c r="U1018" i="29" s="1"/>
  <c r="S1019" i="29"/>
  <c r="S1018" i="29" s="1"/>
  <c r="P1019" i="29"/>
  <c r="P1018" i="29" s="1"/>
  <c r="L1019" i="29"/>
  <c r="T1018" i="29"/>
  <c r="R1018" i="29"/>
  <c r="Q1018" i="29"/>
  <c r="O1018" i="29"/>
  <c r="N1018" i="29"/>
  <c r="M1018" i="29"/>
  <c r="K1018" i="29"/>
  <c r="L1018" i="29" s="1"/>
  <c r="J1018" i="29"/>
  <c r="I1018" i="29"/>
  <c r="H1018" i="29"/>
  <c r="G1018" i="29"/>
  <c r="G1010" i="29" s="1"/>
  <c r="U1017" i="29"/>
  <c r="U1015" i="29" s="1"/>
  <c r="S1017" i="29"/>
  <c r="P1017" i="29"/>
  <c r="L1017" i="29"/>
  <c r="U1016" i="29"/>
  <c r="S1016" i="29"/>
  <c r="P1016" i="29"/>
  <c r="L1016" i="29"/>
  <c r="T1015" i="29"/>
  <c r="S1015" i="29"/>
  <c r="R1015" i="29"/>
  <c r="R1010" i="29" s="1"/>
  <c r="Q1015" i="29"/>
  <c r="P1015" i="29"/>
  <c r="O1015" i="29"/>
  <c r="N1015" i="29"/>
  <c r="M1015" i="29"/>
  <c r="K1015" i="29"/>
  <c r="J1015" i="29"/>
  <c r="I1015" i="29"/>
  <c r="L1015" i="29" s="1"/>
  <c r="H1015" i="29"/>
  <c r="G1015" i="29"/>
  <c r="U1014" i="29"/>
  <c r="S1014" i="29"/>
  <c r="P1014" i="29"/>
  <c r="U1013" i="29"/>
  <c r="S1013" i="29"/>
  <c r="P1013" i="29"/>
  <c r="L1013" i="29"/>
  <c r="U1012" i="29"/>
  <c r="U1011" i="29" s="1"/>
  <c r="S1012" i="29"/>
  <c r="P1012" i="29"/>
  <c r="P1011" i="29" s="1"/>
  <c r="L1012" i="29"/>
  <c r="T1011" i="29"/>
  <c r="T1010" i="29" s="1"/>
  <c r="R1011" i="29"/>
  <c r="Q1011" i="29"/>
  <c r="Q1010" i="29" s="1"/>
  <c r="O1011" i="29"/>
  <c r="O1010" i="29" s="1"/>
  <c r="N1011" i="29"/>
  <c r="N1010" i="29" s="1"/>
  <c r="M1011" i="29"/>
  <c r="L1011" i="29"/>
  <c r="K1011" i="29"/>
  <c r="J1011" i="29"/>
  <c r="I1011" i="29"/>
  <c r="H1011" i="29"/>
  <c r="H1010" i="29" s="1"/>
  <c r="G1011" i="29"/>
  <c r="U1009" i="29"/>
  <c r="U1008" i="29" s="1"/>
  <c r="U1007" i="29" s="1"/>
  <c r="S1009" i="29"/>
  <c r="P1009" i="29"/>
  <c r="L1009" i="29"/>
  <c r="T1008" i="29"/>
  <c r="S1008" i="29"/>
  <c r="S1007" i="29" s="1"/>
  <c r="R1008" i="29"/>
  <c r="R1007" i="29" s="1"/>
  <c r="Q1008" i="29"/>
  <c r="Q1007" i="29" s="1"/>
  <c r="P1008" i="29"/>
  <c r="O1008" i="29"/>
  <c r="N1008" i="29"/>
  <c r="N1007" i="29" s="1"/>
  <c r="M1008" i="29"/>
  <c r="K1008" i="29"/>
  <c r="J1008" i="29"/>
  <c r="J1007" i="29" s="1"/>
  <c r="I1008" i="29"/>
  <c r="L1008" i="29" s="1"/>
  <c r="H1008" i="29"/>
  <c r="G1008" i="29"/>
  <c r="G1007" i="29" s="1"/>
  <c r="T1007" i="29"/>
  <c r="P1007" i="29"/>
  <c r="O1007" i="29"/>
  <c r="M1007" i="29"/>
  <c r="K1007" i="29"/>
  <c r="I1007" i="29"/>
  <c r="L1007" i="29" s="1"/>
  <c r="H1007" i="29"/>
  <c r="U1006" i="29"/>
  <c r="S1006" i="29"/>
  <c r="P1006" i="29"/>
  <c r="L1006" i="29"/>
  <c r="U1005" i="29"/>
  <c r="T1005" i="29"/>
  <c r="S1005" i="29"/>
  <c r="R1005" i="29"/>
  <c r="Q1005" i="29"/>
  <c r="P1005" i="29"/>
  <c r="O1005" i="29"/>
  <c r="N1005" i="29"/>
  <c r="M1005" i="29"/>
  <c r="K1005" i="29"/>
  <c r="L1005" i="29" s="1"/>
  <c r="J1005" i="29"/>
  <c r="I1005" i="29"/>
  <c r="H1005" i="29"/>
  <c r="G1005" i="29"/>
  <c r="U1004" i="29"/>
  <c r="S1004" i="29"/>
  <c r="P1004" i="29"/>
  <c r="L1004" i="29"/>
  <c r="U1003" i="29"/>
  <c r="U1002" i="29" s="1"/>
  <c r="U1001" i="29" s="1"/>
  <c r="S1003" i="29"/>
  <c r="P1003" i="29"/>
  <c r="P1002" i="29" s="1"/>
  <c r="P1001" i="29" s="1"/>
  <c r="L1003" i="29"/>
  <c r="T1002" i="29"/>
  <c r="S1002" i="29"/>
  <c r="S1001" i="29" s="1"/>
  <c r="R1002" i="29"/>
  <c r="R1001" i="29" s="1"/>
  <c r="Q1002" i="29"/>
  <c r="O1002" i="29"/>
  <c r="O1001" i="29" s="1"/>
  <c r="N1002" i="29"/>
  <c r="N1001" i="29" s="1"/>
  <c r="M1002" i="29"/>
  <c r="K1002" i="29"/>
  <c r="J1002" i="29"/>
  <c r="J1001" i="29" s="1"/>
  <c r="I1002" i="29"/>
  <c r="L1002" i="29" s="1"/>
  <c r="H1002" i="29"/>
  <c r="G1002" i="29"/>
  <c r="G1001" i="29" s="1"/>
  <c r="T1001" i="29"/>
  <c r="Q1001" i="29"/>
  <c r="M1001" i="29"/>
  <c r="I1001" i="29"/>
  <c r="H1001" i="29"/>
  <c r="L1000" i="29"/>
  <c r="U999" i="29"/>
  <c r="T999" i="29"/>
  <c r="S999" i="29"/>
  <c r="R999" i="29"/>
  <c r="Q999" i="29"/>
  <c r="P999" i="29"/>
  <c r="O999" i="29"/>
  <c r="N999" i="29"/>
  <c r="M999" i="29"/>
  <c r="K999" i="29"/>
  <c r="J999" i="29"/>
  <c r="I999" i="29"/>
  <c r="L999" i="29" s="1"/>
  <c r="U998" i="29"/>
  <c r="U997" i="29" s="1"/>
  <c r="S998" i="29"/>
  <c r="P998" i="29"/>
  <c r="P997" i="29" s="1"/>
  <c r="L998" i="29"/>
  <c r="T997" i="29"/>
  <c r="S997" i="29"/>
  <c r="R997" i="29"/>
  <c r="Q997" i="29"/>
  <c r="O997" i="29"/>
  <c r="N997" i="29"/>
  <c r="M997" i="29"/>
  <c r="K997" i="29"/>
  <c r="J997" i="29"/>
  <c r="I997" i="29"/>
  <c r="L997" i="29" s="1"/>
  <c r="H997" i="29"/>
  <c r="G997" i="29"/>
  <c r="U996" i="29"/>
  <c r="S996" i="29"/>
  <c r="P996" i="29"/>
  <c r="L996" i="29"/>
  <c r="U995" i="29"/>
  <c r="S995" i="29"/>
  <c r="P995" i="29"/>
  <c r="L995" i="29"/>
  <c r="U994" i="29"/>
  <c r="S994" i="29"/>
  <c r="P994" i="29"/>
  <c r="L994" i="29"/>
  <c r="U993" i="29"/>
  <c r="S993" i="29"/>
  <c r="P993" i="29"/>
  <c r="P991" i="29" s="1"/>
  <c r="L993" i="29"/>
  <c r="U992" i="29"/>
  <c r="S992" i="29"/>
  <c r="S991" i="29" s="1"/>
  <c r="P992" i="29"/>
  <c r="L992" i="29"/>
  <c r="U991" i="29"/>
  <c r="T991" i="29"/>
  <c r="R991" i="29"/>
  <c r="Q991" i="29"/>
  <c r="O991" i="29"/>
  <c r="N991" i="29"/>
  <c r="M991" i="29"/>
  <c r="K991" i="29"/>
  <c r="L991" i="29" s="1"/>
  <c r="J991" i="29"/>
  <c r="I991" i="29"/>
  <c r="H991" i="29"/>
  <c r="G991" i="29"/>
  <c r="U990" i="29"/>
  <c r="U989" i="29" s="1"/>
  <c r="S990" i="29"/>
  <c r="S989" i="29" s="1"/>
  <c r="P990" i="29"/>
  <c r="L990" i="29"/>
  <c r="T989" i="29"/>
  <c r="R989" i="29"/>
  <c r="Q989" i="29"/>
  <c r="P989" i="29"/>
  <c r="O989" i="29"/>
  <c r="N989" i="29"/>
  <c r="M989" i="29"/>
  <c r="K989" i="29"/>
  <c r="J989" i="29"/>
  <c r="I989" i="29"/>
  <c r="L989" i="29" s="1"/>
  <c r="H989" i="29"/>
  <c r="G989" i="29"/>
  <c r="U988" i="29"/>
  <c r="S988" i="29"/>
  <c r="P988" i="29"/>
  <c r="L988" i="29"/>
  <c r="U987" i="29"/>
  <c r="T987" i="29"/>
  <c r="S987" i="29"/>
  <c r="R987" i="29"/>
  <c r="Q987" i="29"/>
  <c r="P987" i="29"/>
  <c r="O987" i="29"/>
  <c r="N987" i="29"/>
  <c r="M987" i="29"/>
  <c r="L987" i="29"/>
  <c r="K987" i="29"/>
  <c r="J987" i="29"/>
  <c r="I987" i="29"/>
  <c r="H987" i="29"/>
  <c r="G987" i="29"/>
  <c r="U986" i="29"/>
  <c r="S986" i="29"/>
  <c r="P986" i="29"/>
  <c r="L986" i="29"/>
  <c r="U985" i="29"/>
  <c r="S985" i="29"/>
  <c r="P985" i="29"/>
  <c r="L985" i="29"/>
  <c r="U984" i="29"/>
  <c r="U983" i="29" s="1"/>
  <c r="S984" i="29"/>
  <c r="S983" i="29" s="1"/>
  <c r="P984" i="29"/>
  <c r="P983" i="29" s="1"/>
  <c r="L984" i="29"/>
  <c r="T983" i="29"/>
  <c r="R983" i="29"/>
  <c r="Q983" i="29"/>
  <c r="O983" i="29"/>
  <c r="N983" i="29"/>
  <c r="M983" i="29"/>
  <c r="K983" i="29"/>
  <c r="L983" i="29" s="1"/>
  <c r="J983" i="29"/>
  <c r="I983" i="29"/>
  <c r="H983" i="29"/>
  <c r="G983" i="29"/>
  <c r="U982" i="29"/>
  <c r="S982" i="29"/>
  <c r="P982" i="29"/>
  <c r="L982" i="29"/>
  <c r="U981" i="29"/>
  <c r="S981" i="29"/>
  <c r="P981" i="29"/>
  <c r="L981" i="29"/>
  <c r="U980" i="29"/>
  <c r="S980" i="29"/>
  <c r="P980" i="29"/>
  <c r="L980" i="29"/>
  <c r="U979" i="29"/>
  <c r="S979" i="29"/>
  <c r="S977" i="29" s="1"/>
  <c r="P979" i="29"/>
  <c r="L979" i="29"/>
  <c r="U978" i="29"/>
  <c r="S978" i="29"/>
  <c r="P978" i="29"/>
  <c r="L978" i="29"/>
  <c r="T977" i="29"/>
  <c r="R977" i="29"/>
  <c r="Q977" i="29"/>
  <c r="P977" i="29"/>
  <c r="O977" i="29"/>
  <c r="N977" i="29"/>
  <c r="M977" i="29"/>
  <c r="K977" i="29"/>
  <c r="J977" i="29"/>
  <c r="I977" i="29"/>
  <c r="L977" i="29" s="1"/>
  <c r="H977" i="29"/>
  <c r="G977" i="29"/>
  <c r="U976" i="29"/>
  <c r="S976" i="29"/>
  <c r="P976" i="29"/>
  <c r="P975" i="29" s="1"/>
  <c r="L976" i="29"/>
  <c r="U975" i="29"/>
  <c r="T975" i="29"/>
  <c r="S975" i="29"/>
  <c r="R975" i="29"/>
  <c r="R943" i="29" s="1"/>
  <c r="R942" i="29" s="1"/>
  <c r="Q975" i="29"/>
  <c r="Q943" i="29" s="1"/>
  <c r="Q942" i="29" s="1"/>
  <c r="O975" i="29"/>
  <c r="N975" i="29"/>
  <c r="M975" i="29"/>
  <c r="L975" i="29"/>
  <c r="K975" i="29"/>
  <c r="J975" i="29"/>
  <c r="I975" i="29"/>
  <c r="H975" i="29"/>
  <c r="G975" i="29"/>
  <c r="U974" i="29"/>
  <c r="S974" i="29"/>
  <c r="P974" i="29"/>
  <c r="L974" i="29"/>
  <c r="U973" i="29"/>
  <c r="S973" i="29"/>
  <c r="P973" i="29"/>
  <c r="L973" i="29"/>
  <c r="U972" i="29"/>
  <c r="S972" i="29"/>
  <c r="P972" i="29"/>
  <c r="L972" i="29"/>
  <c r="U971" i="29"/>
  <c r="S971" i="29"/>
  <c r="P971" i="29"/>
  <c r="L971" i="29"/>
  <c r="U970" i="29"/>
  <c r="S970" i="29"/>
  <c r="O970" i="29"/>
  <c r="O965" i="29" s="1"/>
  <c r="L970" i="29"/>
  <c r="U969" i="29"/>
  <c r="S969" i="29"/>
  <c r="P969" i="29"/>
  <c r="L969" i="29"/>
  <c r="U968" i="29"/>
  <c r="S968" i="29"/>
  <c r="P968" i="29"/>
  <c r="L968" i="29"/>
  <c r="U967" i="29"/>
  <c r="S967" i="29"/>
  <c r="P967" i="29"/>
  <c r="L967" i="29"/>
  <c r="U966" i="29"/>
  <c r="S966" i="29"/>
  <c r="P966" i="29"/>
  <c r="L966" i="29"/>
  <c r="U965" i="29"/>
  <c r="T965" i="29"/>
  <c r="R965" i="29"/>
  <c r="Q965" i="29"/>
  <c r="N965" i="29"/>
  <c r="M965" i="29"/>
  <c r="L965" i="29"/>
  <c r="K965" i="29"/>
  <c r="J965" i="29"/>
  <c r="I965" i="29"/>
  <c r="H965" i="29"/>
  <c r="G965" i="29"/>
  <c r="U964" i="29"/>
  <c r="S964" i="29"/>
  <c r="P964" i="29"/>
  <c r="L964" i="29"/>
  <c r="U963" i="29"/>
  <c r="S963" i="29"/>
  <c r="P963" i="29"/>
  <c r="L963" i="29"/>
  <c r="U962" i="29"/>
  <c r="S962" i="29"/>
  <c r="P962" i="29"/>
  <c r="L962" i="29"/>
  <c r="U961" i="29"/>
  <c r="S961" i="29"/>
  <c r="P961" i="29"/>
  <c r="L961" i="29"/>
  <c r="U960" i="29"/>
  <c r="S960" i="29"/>
  <c r="P960" i="29"/>
  <c r="L960" i="29"/>
  <c r="U959" i="29"/>
  <c r="U958" i="29" s="1"/>
  <c r="S959" i="29"/>
  <c r="P959" i="29"/>
  <c r="L959" i="29"/>
  <c r="T958" i="29"/>
  <c r="R958" i="29"/>
  <c r="Q958" i="29"/>
  <c r="O958" i="29"/>
  <c r="N958" i="29"/>
  <c r="M958" i="29"/>
  <c r="L958" i="29"/>
  <c r="K958" i="29"/>
  <c r="J958" i="29"/>
  <c r="I958" i="29"/>
  <c r="H958" i="29"/>
  <c r="H943" i="29" s="1"/>
  <c r="G958" i="29"/>
  <c r="U957" i="29"/>
  <c r="S957" i="29"/>
  <c r="P957" i="29"/>
  <c r="L957" i="29"/>
  <c r="U956" i="29"/>
  <c r="S956" i="29"/>
  <c r="P956" i="29"/>
  <c r="L956" i="29"/>
  <c r="U955" i="29"/>
  <c r="S955" i="29"/>
  <c r="P955" i="29"/>
  <c r="L955" i="29"/>
  <c r="U954" i="29"/>
  <c r="U953" i="29" s="1"/>
  <c r="S954" i="29"/>
  <c r="S953" i="29" s="1"/>
  <c r="P954" i="29"/>
  <c r="L954" i="29"/>
  <c r="T953" i="29"/>
  <c r="R953" i="29"/>
  <c r="Q953" i="29"/>
  <c r="O953" i="29"/>
  <c r="N953" i="29"/>
  <c r="M953" i="29"/>
  <c r="K953" i="29"/>
  <c r="L953" i="29" s="1"/>
  <c r="J953" i="29"/>
  <c r="I953" i="29"/>
  <c r="H953" i="29"/>
  <c r="G953" i="29"/>
  <c r="U952" i="29"/>
  <c r="U950" i="29" s="1"/>
  <c r="S952" i="29"/>
  <c r="P952" i="29"/>
  <c r="L952" i="29"/>
  <c r="U951" i="29"/>
  <c r="S951" i="29"/>
  <c r="P951" i="29"/>
  <c r="P950" i="29" s="1"/>
  <c r="L951" i="29"/>
  <c r="T950" i="29"/>
  <c r="S950" i="29"/>
  <c r="R950" i="29"/>
  <c r="Q950" i="29"/>
  <c r="O950" i="29"/>
  <c r="N950" i="29"/>
  <c r="M950" i="29"/>
  <c r="K950" i="29"/>
  <c r="J950" i="29"/>
  <c r="I950" i="29"/>
  <c r="L950" i="29" s="1"/>
  <c r="H950" i="29"/>
  <c r="G950" i="29"/>
  <c r="U949" i="29"/>
  <c r="S949" i="29"/>
  <c r="S948" i="29" s="1"/>
  <c r="P949" i="29"/>
  <c r="L949" i="29"/>
  <c r="U948" i="29"/>
  <c r="T948" i="29"/>
  <c r="R948" i="29"/>
  <c r="Q948" i="29"/>
  <c r="P948" i="29"/>
  <c r="O948" i="29"/>
  <c r="N948" i="29"/>
  <c r="M948" i="29"/>
  <c r="L948" i="29"/>
  <c r="K948" i="29"/>
  <c r="J948" i="29"/>
  <c r="J943" i="29" s="1"/>
  <c r="I948" i="29"/>
  <c r="H948" i="29"/>
  <c r="G948" i="29"/>
  <c r="U947" i="29"/>
  <c r="S947" i="29"/>
  <c r="P947" i="29"/>
  <c r="L947" i="29"/>
  <c r="U946" i="29"/>
  <c r="S946" i="29"/>
  <c r="S944" i="29" s="1"/>
  <c r="P946" i="29"/>
  <c r="L946" i="29"/>
  <c r="U945" i="29"/>
  <c r="S945" i="29"/>
  <c r="P945" i="29"/>
  <c r="P944" i="29" s="1"/>
  <c r="L945" i="29"/>
  <c r="U944" i="29"/>
  <c r="T944" i="29"/>
  <c r="T943" i="29" s="1"/>
  <c r="T942" i="29" s="1"/>
  <c r="R944" i="29"/>
  <c r="Q944" i="29"/>
  <c r="O944" i="29"/>
  <c r="V945" i="29" s="1"/>
  <c r="V946" i="29" s="1"/>
  <c r="N944" i="29"/>
  <c r="M944" i="29"/>
  <c r="M943" i="29" s="1"/>
  <c r="K944" i="29"/>
  <c r="J944" i="29"/>
  <c r="I944" i="29"/>
  <c r="H944" i="29"/>
  <c r="G944" i="29"/>
  <c r="U941" i="29"/>
  <c r="S941" i="29"/>
  <c r="S940" i="29" s="1"/>
  <c r="P941" i="29"/>
  <c r="P940" i="29" s="1"/>
  <c r="L941" i="29"/>
  <c r="U940" i="29"/>
  <c r="T940" i="29"/>
  <c r="R940" i="29"/>
  <c r="Q940" i="29"/>
  <c r="O940" i="29"/>
  <c r="O935" i="29" s="1"/>
  <c r="N940" i="29"/>
  <c r="M940" i="29"/>
  <c r="K940" i="29"/>
  <c r="J940" i="29"/>
  <c r="I940" i="29"/>
  <c r="L940" i="29" s="1"/>
  <c r="H940" i="29"/>
  <c r="G940" i="29"/>
  <c r="U939" i="29"/>
  <c r="U938" i="29" s="1"/>
  <c r="S939" i="29"/>
  <c r="S938" i="29" s="1"/>
  <c r="P939" i="29"/>
  <c r="P938" i="29" s="1"/>
  <c r="L939" i="29"/>
  <c r="T938" i="29"/>
  <c r="R938" i="29"/>
  <c r="Q938" i="29"/>
  <c r="O938" i="29"/>
  <c r="N938" i="29"/>
  <c r="M938" i="29"/>
  <c r="K938" i="29"/>
  <c r="J938" i="29"/>
  <c r="I938" i="29"/>
  <c r="L938" i="29" s="1"/>
  <c r="H938" i="29"/>
  <c r="H935" i="29" s="1"/>
  <c r="G938" i="29"/>
  <c r="U937" i="29"/>
  <c r="U936" i="29" s="1"/>
  <c r="S937" i="29"/>
  <c r="S936" i="29" s="1"/>
  <c r="S935" i="29" s="1"/>
  <c r="P937" i="29"/>
  <c r="L937" i="29"/>
  <c r="T936" i="29"/>
  <c r="T935" i="29" s="1"/>
  <c r="R936" i="29"/>
  <c r="R935" i="29" s="1"/>
  <c r="Q936" i="29"/>
  <c r="P936" i="29"/>
  <c r="P935" i="29" s="1"/>
  <c r="O936" i="29"/>
  <c r="N936" i="29"/>
  <c r="N935" i="29" s="1"/>
  <c r="M936" i="29"/>
  <c r="M935" i="29" s="1"/>
  <c r="L936" i="29"/>
  <c r="K936" i="29"/>
  <c r="K935" i="29" s="1"/>
  <c r="J936" i="29"/>
  <c r="J935" i="29" s="1"/>
  <c r="I936" i="29"/>
  <c r="I935" i="29" s="1"/>
  <c r="L935" i="29" s="1"/>
  <c r="H936" i="29"/>
  <c r="G936" i="29"/>
  <c r="G935" i="29" s="1"/>
  <c r="U934" i="29"/>
  <c r="U933" i="29" s="1"/>
  <c r="S934" i="29"/>
  <c r="S933" i="29" s="1"/>
  <c r="P934" i="29"/>
  <c r="P933" i="29" s="1"/>
  <c r="P928" i="29" s="1"/>
  <c r="L934" i="29"/>
  <c r="T933" i="29"/>
  <c r="R933" i="29"/>
  <c r="Q933" i="29"/>
  <c r="O933" i="29"/>
  <c r="N933" i="29"/>
  <c r="M933" i="29"/>
  <c r="K933" i="29"/>
  <c r="J933" i="29"/>
  <c r="I933" i="29"/>
  <c r="L933" i="29" s="1"/>
  <c r="H933" i="29"/>
  <c r="G933" i="29"/>
  <c r="U932" i="29"/>
  <c r="S932" i="29"/>
  <c r="P932" i="29"/>
  <c r="L932" i="29"/>
  <c r="U931" i="29"/>
  <c r="S931" i="29"/>
  <c r="P931" i="29"/>
  <c r="L931" i="29"/>
  <c r="U930" i="29"/>
  <c r="S930" i="29"/>
  <c r="S929" i="29" s="1"/>
  <c r="S928" i="29" s="1"/>
  <c r="P930" i="29"/>
  <c r="P929" i="29" s="1"/>
  <c r="L930" i="29"/>
  <c r="T929" i="29"/>
  <c r="T928" i="29" s="1"/>
  <c r="R929" i="29"/>
  <c r="Q929" i="29"/>
  <c r="Q928" i="29" s="1"/>
  <c r="O929" i="29"/>
  <c r="O928" i="29" s="1"/>
  <c r="N929" i="29"/>
  <c r="N928" i="29" s="1"/>
  <c r="M929" i="29"/>
  <c r="M928" i="29" s="1"/>
  <c r="K929" i="29"/>
  <c r="K928" i="29" s="1"/>
  <c r="J929" i="29"/>
  <c r="I929" i="29"/>
  <c r="H929" i="29"/>
  <c r="H928" i="29" s="1"/>
  <c r="G929" i="29"/>
  <c r="J928" i="29"/>
  <c r="G928" i="29"/>
  <c r="U927" i="29"/>
  <c r="U926" i="29" s="1"/>
  <c r="U925" i="29" s="1"/>
  <c r="S927" i="29"/>
  <c r="P927" i="29"/>
  <c r="P926" i="29" s="1"/>
  <c r="P925" i="29" s="1"/>
  <c r="L927" i="29"/>
  <c r="T926" i="29"/>
  <c r="T925" i="29" s="1"/>
  <c r="S926" i="29"/>
  <c r="S925" i="29" s="1"/>
  <c r="R926" i="29"/>
  <c r="Q926" i="29"/>
  <c r="Q925" i="29" s="1"/>
  <c r="O926" i="29"/>
  <c r="O925" i="29" s="1"/>
  <c r="N926" i="29"/>
  <c r="M926" i="29"/>
  <c r="M925" i="29" s="1"/>
  <c r="K926" i="29"/>
  <c r="K925" i="29" s="1"/>
  <c r="J926" i="29"/>
  <c r="J925" i="29" s="1"/>
  <c r="I926" i="29"/>
  <c r="I925" i="29" s="1"/>
  <c r="L925" i="29" s="1"/>
  <c r="H926" i="29"/>
  <c r="H925" i="29" s="1"/>
  <c r="G926" i="29"/>
  <c r="R925" i="29"/>
  <c r="N925" i="29"/>
  <c r="G925" i="29"/>
  <c r="U924" i="29"/>
  <c r="S924" i="29"/>
  <c r="S923" i="29" s="1"/>
  <c r="P924" i="29"/>
  <c r="L924" i="29"/>
  <c r="U923" i="29"/>
  <c r="T923" i="29"/>
  <c r="R923" i="29"/>
  <c r="Q923" i="29"/>
  <c r="P923" i="29"/>
  <c r="O923" i="29"/>
  <c r="N923" i="29"/>
  <c r="M923" i="29"/>
  <c r="L923" i="29"/>
  <c r="K923" i="29"/>
  <c r="J923" i="29"/>
  <c r="I923" i="29"/>
  <c r="H923" i="29"/>
  <c r="G923" i="29"/>
  <c r="U922" i="29"/>
  <c r="U921" i="29" s="1"/>
  <c r="S922" i="29"/>
  <c r="S921" i="29" s="1"/>
  <c r="P922" i="29"/>
  <c r="L922" i="29"/>
  <c r="T921" i="29"/>
  <c r="R921" i="29"/>
  <c r="Q921" i="29"/>
  <c r="P921" i="29"/>
  <c r="O921" i="29"/>
  <c r="N921" i="29"/>
  <c r="M921" i="29"/>
  <c r="K921" i="29"/>
  <c r="J921" i="29"/>
  <c r="I921" i="29"/>
  <c r="L921" i="29" s="1"/>
  <c r="H921" i="29"/>
  <c r="G921" i="29"/>
  <c r="U920" i="29"/>
  <c r="S920" i="29"/>
  <c r="P920" i="29"/>
  <c r="L920" i="29"/>
  <c r="U919" i="29"/>
  <c r="S919" i="29"/>
  <c r="S918" i="29" s="1"/>
  <c r="P919" i="29"/>
  <c r="P918" i="29" s="1"/>
  <c r="L919" i="29"/>
  <c r="U918" i="29"/>
  <c r="T918" i="29"/>
  <c r="R918" i="29"/>
  <c r="Q918" i="29"/>
  <c r="O918" i="29"/>
  <c r="N918" i="29"/>
  <c r="M918" i="29"/>
  <c r="K918" i="29"/>
  <c r="J918" i="29"/>
  <c r="I918" i="29"/>
  <c r="L918" i="29" s="1"/>
  <c r="H918" i="29"/>
  <c r="G918" i="29"/>
  <c r="G883" i="29" s="1"/>
  <c r="G882" i="29" s="1"/>
  <c r="U917" i="29"/>
  <c r="S917" i="29"/>
  <c r="P917" i="29"/>
  <c r="L917" i="29"/>
  <c r="U916" i="29"/>
  <c r="S916" i="29"/>
  <c r="P916" i="29"/>
  <c r="L916" i="29"/>
  <c r="U915" i="29"/>
  <c r="S915" i="29"/>
  <c r="P915" i="29"/>
  <c r="L915" i="29"/>
  <c r="U914" i="29"/>
  <c r="S914" i="29"/>
  <c r="P914" i="29"/>
  <c r="L914" i="29"/>
  <c r="U913" i="29"/>
  <c r="S913" i="29"/>
  <c r="P913" i="29"/>
  <c r="P911" i="29" s="1"/>
  <c r="L913" i="29"/>
  <c r="U912" i="29"/>
  <c r="S912" i="29"/>
  <c r="P912" i="29"/>
  <c r="L912" i="29"/>
  <c r="T911" i="29"/>
  <c r="R911" i="29"/>
  <c r="Q911" i="29"/>
  <c r="O911" i="29"/>
  <c r="N911" i="29"/>
  <c r="M911" i="29"/>
  <c r="K911" i="29"/>
  <c r="J911" i="29"/>
  <c r="I911" i="29"/>
  <c r="H911" i="29"/>
  <c r="G911" i="29"/>
  <c r="U910" i="29"/>
  <c r="S910" i="29"/>
  <c r="P910" i="29"/>
  <c r="L910" i="29"/>
  <c r="U909" i="29"/>
  <c r="T909" i="29"/>
  <c r="S909" i="29"/>
  <c r="R909" i="29"/>
  <c r="Q909" i="29"/>
  <c r="P909" i="29"/>
  <c r="O909" i="29"/>
  <c r="N909" i="29"/>
  <c r="M909" i="29"/>
  <c r="L909" i="29"/>
  <c r="K909" i="29"/>
  <c r="J909" i="29"/>
  <c r="I909" i="29"/>
  <c r="H909" i="29"/>
  <c r="G909" i="29"/>
  <c r="U908" i="29"/>
  <c r="S908" i="29"/>
  <c r="P908" i="29"/>
  <c r="L908" i="29"/>
  <c r="U907" i="29"/>
  <c r="S907" i="29"/>
  <c r="P907" i="29"/>
  <c r="L907" i="29"/>
  <c r="U906" i="29"/>
  <c r="S906" i="29"/>
  <c r="P906" i="29"/>
  <c r="L906" i="29"/>
  <c r="U905" i="29"/>
  <c r="S905" i="29"/>
  <c r="P905" i="29"/>
  <c r="L905" i="29"/>
  <c r="U904" i="29"/>
  <c r="S904" i="29"/>
  <c r="P904" i="29"/>
  <c r="L904" i="29"/>
  <c r="U903" i="29"/>
  <c r="S903" i="29"/>
  <c r="P903" i="29"/>
  <c r="L903" i="29"/>
  <c r="U902" i="29"/>
  <c r="U901" i="29" s="1"/>
  <c r="S902" i="29"/>
  <c r="P902" i="29"/>
  <c r="P901" i="29" s="1"/>
  <c r="L902" i="29"/>
  <c r="T901" i="29"/>
  <c r="R901" i="29"/>
  <c r="Q901" i="29"/>
  <c r="O901" i="29"/>
  <c r="N901" i="29"/>
  <c r="M901" i="29"/>
  <c r="K901" i="29"/>
  <c r="J901" i="29"/>
  <c r="I901" i="29"/>
  <c r="L901" i="29" s="1"/>
  <c r="H901" i="29"/>
  <c r="G901" i="29"/>
  <c r="U900" i="29"/>
  <c r="S900" i="29"/>
  <c r="P900" i="29"/>
  <c r="L900" i="29"/>
  <c r="U899" i="29"/>
  <c r="S899" i="29"/>
  <c r="P899" i="29"/>
  <c r="L899" i="29"/>
  <c r="U898" i="29"/>
  <c r="S898" i="29"/>
  <c r="P898" i="29"/>
  <c r="L898" i="29"/>
  <c r="U897" i="29"/>
  <c r="U896" i="29" s="1"/>
  <c r="S897" i="29"/>
  <c r="P897" i="29"/>
  <c r="P896" i="29" s="1"/>
  <c r="L897" i="29"/>
  <c r="T896" i="29"/>
  <c r="S896" i="29"/>
  <c r="R896" i="29"/>
  <c r="Q896" i="29"/>
  <c r="O896" i="29"/>
  <c r="N896" i="29"/>
  <c r="M896" i="29"/>
  <c r="K896" i="29"/>
  <c r="J896" i="29"/>
  <c r="I896" i="29"/>
  <c r="L896" i="29" s="1"/>
  <c r="H896" i="29"/>
  <c r="G896" i="29"/>
  <c r="U895" i="29"/>
  <c r="S895" i="29"/>
  <c r="P895" i="29"/>
  <c r="L895" i="29"/>
  <c r="U894" i="29"/>
  <c r="S894" i="29"/>
  <c r="P894" i="29"/>
  <c r="L894" i="29"/>
  <c r="U893" i="29"/>
  <c r="S893" i="29"/>
  <c r="P893" i="29"/>
  <c r="L893" i="29"/>
  <c r="U892" i="29"/>
  <c r="S892" i="29"/>
  <c r="P892" i="29"/>
  <c r="P891" i="29" s="1"/>
  <c r="L892" i="29"/>
  <c r="U891" i="29"/>
  <c r="T891" i="29"/>
  <c r="S891" i="29"/>
  <c r="R891" i="29"/>
  <c r="Q891" i="29"/>
  <c r="O891" i="29"/>
  <c r="N891" i="29"/>
  <c r="M891" i="29"/>
  <c r="K891" i="29"/>
  <c r="J891" i="29"/>
  <c r="I891" i="29"/>
  <c r="L891" i="29" s="1"/>
  <c r="H891" i="29"/>
  <c r="G891" i="29"/>
  <c r="U890" i="29"/>
  <c r="S890" i="29"/>
  <c r="S888" i="29" s="1"/>
  <c r="P890" i="29"/>
  <c r="L890" i="29"/>
  <c r="U889" i="29"/>
  <c r="U888" i="29" s="1"/>
  <c r="S889" i="29"/>
  <c r="P889" i="29"/>
  <c r="L889" i="29"/>
  <c r="T888" i="29"/>
  <c r="R888" i="29"/>
  <c r="Q888" i="29"/>
  <c r="P888" i="29"/>
  <c r="O888" i="29"/>
  <c r="V885" i="29" s="1"/>
  <c r="V886" i="29" s="1"/>
  <c r="N888" i="29"/>
  <c r="M888" i="29"/>
  <c r="L888" i="29"/>
  <c r="K888" i="29"/>
  <c r="J888" i="29"/>
  <c r="J883" i="29" s="1"/>
  <c r="I888" i="29"/>
  <c r="H888" i="29"/>
  <c r="G888" i="29"/>
  <c r="U887" i="29"/>
  <c r="S887" i="29"/>
  <c r="P887" i="29"/>
  <c r="L887" i="29"/>
  <c r="U886" i="29"/>
  <c r="T886" i="29"/>
  <c r="S886" i="29"/>
  <c r="R886" i="29"/>
  <c r="Q886" i="29"/>
  <c r="P886" i="29"/>
  <c r="O886" i="29"/>
  <c r="N886" i="29"/>
  <c r="M886" i="29"/>
  <c r="K886" i="29"/>
  <c r="J886" i="29"/>
  <c r="I886" i="29"/>
  <c r="L886" i="29" s="1"/>
  <c r="H886" i="29"/>
  <c r="G886" i="29"/>
  <c r="U885" i="29"/>
  <c r="U884" i="29" s="1"/>
  <c r="S885" i="29"/>
  <c r="S884" i="29" s="1"/>
  <c r="P885" i="29"/>
  <c r="P884" i="29" s="1"/>
  <c r="L885" i="29"/>
  <c r="T884" i="29"/>
  <c r="R884" i="29"/>
  <c r="Q884" i="29"/>
  <c r="Q883" i="29" s="1"/>
  <c r="O884" i="29"/>
  <c r="N884" i="29"/>
  <c r="M884" i="29"/>
  <c r="K884" i="29"/>
  <c r="J884" i="29"/>
  <c r="I884" i="29"/>
  <c r="H884" i="29"/>
  <c r="G884" i="29"/>
  <c r="H883" i="29"/>
  <c r="U881" i="29"/>
  <c r="S881" i="29"/>
  <c r="P881" i="29"/>
  <c r="P880" i="29" s="1"/>
  <c r="P879" i="29" s="1"/>
  <c r="L881" i="29"/>
  <c r="U880" i="29"/>
  <c r="U879" i="29" s="1"/>
  <c r="T880" i="29"/>
  <c r="S880" i="29"/>
  <c r="S879" i="29" s="1"/>
  <c r="R880" i="29"/>
  <c r="R879" i="29" s="1"/>
  <c r="Q880" i="29"/>
  <c r="O880" i="29"/>
  <c r="N880" i="29"/>
  <c r="N879" i="29" s="1"/>
  <c r="M880" i="29"/>
  <c r="K880" i="29"/>
  <c r="K879" i="29" s="1"/>
  <c r="J880" i="29"/>
  <c r="J879" i="29" s="1"/>
  <c r="I880" i="29"/>
  <c r="I879" i="29" s="1"/>
  <c r="H880" i="29"/>
  <c r="H879" i="29" s="1"/>
  <c r="G880" i="29"/>
  <c r="G879" i="29" s="1"/>
  <c r="T879" i="29"/>
  <c r="Q879" i="29"/>
  <c r="O879" i="29"/>
  <c r="M879" i="29"/>
  <c r="L879" i="29"/>
  <c r="U878" i="29"/>
  <c r="S878" i="29"/>
  <c r="S877" i="29" s="1"/>
  <c r="S876" i="29" s="1"/>
  <c r="P878" i="29"/>
  <c r="P877" i="29" s="1"/>
  <c r="P876" i="29" s="1"/>
  <c r="L878" i="29"/>
  <c r="U877" i="29"/>
  <c r="U876" i="29" s="1"/>
  <c r="T877" i="29"/>
  <c r="T876" i="29" s="1"/>
  <c r="R877" i="29"/>
  <c r="R876" i="29" s="1"/>
  <c r="Q877" i="29"/>
  <c r="O877" i="29"/>
  <c r="O876" i="29" s="1"/>
  <c r="N877" i="29"/>
  <c r="N876" i="29" s="1"/>
  <c r="M877" i="29"/>
  <c r="K877" i="29"/>
  <c r="J877" i="29"/>
  <c r="I877" i="29"/>
  <c r="I876" i="29" s="1"/>
  <c r="L876" i="29" s="1"/>
  <c r="H877" i="29"/>
  <c r="G877" i="29"/>
  <c r="G876" i="29" s="1"/>
  <c r="Q876" i="29"/>
  <c r="M876" i="29"/>
  <c r="K876" i="29"/>
  <c r="J876" i="29"/>
  <c r="H876" i="29"/>
  <c r="U875" i="29"/>
  <c r="U874" i="29" s="1"/>
  <c r="S875" i="29"/>
  <c r="S874" i="29" s="1"/>
  <c r="S873" i="29" s="1"/>
  <c r="P875" i="29"/>
  <c r="L875" i="29"/>
  <c r="T874" i="29"/>
  <c r="T873" i="29" s="1"/>
  <c r="R874" i="29"/>
  <c r="R873" i="29" s="1"/>
  <c r="Q874" i="29"/>
  <c r="Q873" i="29" s="1"/>
  <c r="P874" i="29"/>
  <c r="P873" i="29" s="1"/>
  <c r="O874" i="29"/>
  <c r="O873" i="29" s="1"/>
  <c r="N874" i="29"/>
  <c r="N873" i="29" s="1"/>
  <c r="M874" i="29"/>
  <c r="M873" i="29" s="1"/>
  <c r="K874" i="29"/>
  <c r="J874" i="29"/>
  <c r="I874" i="29"/>
  <c r="I873" i="29" s="1"/>
  <c r="H874" i="29"/>
  <c r="G874" i="29"/>
  <c r="G873" i="29" s="1"/>
  <c r="U873" i="29"/>
  <c r="J873" i="29"/>
  <c r="H873" i="29"/>
  <c r="L872" i="29"/>
  <c r="U871" i="29"/>
  <c r="T871" i="29"/>
  <c r="S871" i="29"/>
  <c r="R871" i="29"/>
  <c r="Q871" i="29"/>
  <c r="P871" i="29"/>
  <c r="O871" i="29"/>
  <c r="N871" i="29"/>
  <c r="M871" i="29"/>
  <c r="L871" i="29"/>
  <c r="K871" i="29"/>
  <c r="J871" i="29"/>
  <c r="J868" i="29" s="1"/>
  <c r="I871" i="29"/>
  <c r="H871" i="29"/>
  <c r="G871" i="29"/>
  <c r="U870" i="29"/>
  <c r="U869" i="29" s="1"/>
  <c r="S870" i="29"/>
  <c r="S869" i="29" s="1"/>
  <c r="P870" i="29"/>
  <c r="L870" i="29"/>
  <c r="T869" i="29"/>
  <c r="T868" i="29" s="1"/>
  <c r="R869" i="29"/>
  <c r="Q869" i="29"/>
  <c r="Q868" i="29" s="1"/>
  <c r="P869" i="29"/>
  <c r="P868" i="29" s="1"/>
  <c r="O869" i="29"/>
  <c r="O868" i="29" s="1"/>
  <c r="N869" i="29"/>
  <c r="N868" i="29" s="1"/>
  <c r="M869" i="29"/>
  <c r="M868" i="29" s="1"/>
  <c r="K869" i="29"/>
  <c r="K868" i="29" s="1"/>
  <c r="J869" i="29"/>
  <c r="I869" i="29"/>
  <c r="H869" i="29"/>
  <c r="H868" i="29" s="1"/>
  <c r="G869" i="29"/>
  <c r="S868" i="29"/>
  <c r="R868" i="29"/>
  <c r="G868" i="29"/>
  <c r="U867" i="29"/>
  <c r="S867" i="29"/>
  <c r="P867" i="29"/>
  <c r="L867" i="29"/>
  <c r="U866" i="29"/>
  <c r="T866" i="29"/>
  <c r="S866" i="29"/>
  <c r="S865" i="29" s="1"/>
  <c r="R866" i="29"/>
  <c r="Q866" i="29"/>
  <c r="P866" i="29"/>
  <c r="P865" i="29" s="1"/>
  <c r="O866" i="29"/>
  <c r="O865" i="29" s="1"/>
  <c r="N866" i="29"/>
  <c r="M866" i="29"/>
  <c r="M865" i="29" s="1"/>
  <c r="K866" i="29"/>
  <c r="J866" i="29"/>
  <c r="J865" i="29" s="1"/>
  <c r="I866" i="29"/>
  <c r="H866" i="29"/>
  <c r="H865" i="29" s="1"/>
  <c r="G866" i="29"/>
  <c r="U865" i="29"/>
  <c r="T865" i="29"/>
  <c r="R865" i="29"/>
  <c r="Q865" i="29"/>
  <c r="N865" i="29"/>
  <c r="I865" i="29"/>
  <c r="G865" i="29"/>
  <c r="U864" i="29"/>
  <c r="S864" i="29"/>
  <c r="P864" i="29"/>
  <c r="P863" i="29" s="1"/>
  <c r="L864" i="29"/>
  <c r="U863" i="29"/>
  <c r="T863" i="29"/>
  <c r="T862" i="29" s="1"/>
  <c r="S863" i="29"/>
  <c r="R863" i="29"/>
  <c r="Q863" i="29"/>
  <c r="Q862" i="29" s="1"/>
  <c r="O863" i="29"/>
  <c r="O862" i="29" s="1"/>
  <c r="N863" i="29"/>
  <c r="M863" i="29"/>
  <c r="M862" i="29" s="1"/>
  <c r="L863" i="29"/>
  <c r="K863" i="29"/>
  <c r="J863" i="29"/>
  <c r="J862" i="29" s="1"/>
  <c r="I863" i="29"/>
  <c r="H863" i="29"/>
  <c r="H862" i="29" s="1"/>
  <c r="G863" i="29"/>
  <c r="G862" i="29" s="1"/>
  <c r="U862" i="29"/>
  <c r="S862" i="29"/>
  <c r="R862" i="29"/>
  <c r="P862" i="29"/>
  <c r="N862" i="29"/>
  <c r="K862" i="29"/>
  <c r="L862" i="29" s="1"/>
  <c r="I862" i="29"/>
  <c r="U861" i="29"/>
  <c r="S861" i="29"/>
  <c r="P861" i="29"/>
  <c r="P860" i="29" s="1"/>
  <c r="P859" i="29" s="1"/>
  <c r="L861" i="29"/>
  <c r="U860" i="29"/>
  <c r="U859" i="29" s="1"/>
  <c r="T860" i="29"/>
  <c r="T859" i="29" s="1"/>
  <c r="S860" i="29"/>
  <c r="S859" i="29" s="1"/>
  <c r="R860" i="29"/>
  <c r="Q860" i="29"/>
  <c r="Q859" i="29" s="1"/>
  <c r="O860" i="29"/>
  <c r="O859" i="29" s="1"/>
  <c r="N860" i="29"/>
  <c r="N859" i="29" s="1"/>
  <c r="M860" i="29"/>
  <c r="K860" i="29"/>
  <c r="J860" i="29"/>
  <c r="J859" i="29" s="1"/>
  <c r="I860" i="29"/>
  <c r="R859" i="29"/>
  <c r="M859" i="29"/>
  <c r="K859" i="29"/>
  <c r="U858" i="29"/>
  <c r="S858" i="29"/>
  <c r="S857" i="29" s="1"/>
  <c r="S856" i="29" s="1"/>
  <c r="P858" i="29"/>
  <c r="P857" i="29" s="1"/>
  <c r="P856" i="29" s="1"/>
  <c r="L858" i="29"/>
  <c r="U857" i="29"/>
  <c r="T857" i="29"/>
  <c r="T856" i="29" s="1"/>
  <c r="R857" i="29"/>
  <c r="R856" i="29" s="1"/>
  <c r="Q857" i="29"/>
  <c r="O857" i="29"/>
  <c r="O856" i="29" s="1"/>
  <c r="N857" i="29"/>
  <c r="M857" i="29"/>
  <c r="M856" i="29" s="1"/>
  <c r="L857" i="29"/>
  <c r="K857" i="29"/>
  <c r="J857" i="29"/>
  <c r="J856" i="29" s="1"/>
  <c r="I857" i="29"/>
  <c r="H857" i="29"/>
  <c r="H856" i="29" s="1"/>
  <c r="G857" i="29"/>
  <c r="U856" i="29"/>
  <c r="Q856" i="29"/>
  <c r="N856" i="29"/>
  <c r="K856" i="29"/>
  <c r="L856" i="29" s="1"/>
  <c r="I856" i="29"/>
  <c r="G856" i="29"/>
  <c r="U855" i="29"/>
  <c r="S855" i="29"/>
  <c r="S854" i="29" s="1"/>
  <c r="S853" i="29" s="1"/>
  <c r="P855" i="29"/>
  <c r="P854" i="29" s="1"/>
  <c r="L855" i="29"/>
  <c r="U854" i="29"/>
  <c r="U853" i="29" s="1"/>
  <c r="T854" i="29"/>
  <c r="R854" i="29"/>
  <c r="Q854" i="29"/>
  <c r="Q853" i="29" s="1"/>
  <c r="O854" i="29"/>
  <c r="O853" i="29" s="1"/>
  <c r="N854" i="29"/>
  <c r="N853" i="29" s="1"/>
  <c r="M854" i="29"/>
  <c r="K854" i="29"/>
  <c r="K853" i="29" s="1"/>
  <c r="J854" i="29"/>
  <c r="J853" i="29" s="1"/>
  <c r="I854" i="29"/>
  <c r="L854" i="29" s="1"/>
  <c r="H854" i="29"/>
  <c r="H853" i="29" s="1"/>
  <c r="G854" i="29"/>
  <c r="G853" i="29" s="1"/>
  <c r="T853" i="29"/>
  <c r="R853" i="29"/>
  <c r="P853" i="29"/>
  <c r="M853" i="29"/>
  <c r="L852" i="29"/>
  <c r="U851" i="29"/>
  <c r="T851" i="29"/>
  <c r="S851" i="29"/>
  <c r="R851" i="29"/>
  <c r="Q851" i="29"/>
  <c r="P851" i="29"/>
  <c r="O851" i="29"/>
  <c r="N851" i="29"/>
  <c r="M851" i="29"/>
  <c r="K851" i="29"/>
  <c r="J851" i="29"/>
  <c r="I851" i="29"/>
  <c r="L851" i="29" s="1"/>
  <c r="H851" i="29"/>
  <c r="G851" i="29"/>
  <c r="L850" i="29"/>
  <c r="U849" i="29"/>
  <c r="T849" i="29"/>
  <c r="S849" i="29"/>
  <c r="R849" i="29"/>
  <c r="Q849" i="29"/>
  <c r="P849" i="29"/>
  <c r="O849" i="29"/>
  <c r="N849" i="29"/>
  <c r="M849" i="29"/>
  <c r="K849" i="29"/>
  <c r="J849" i="29"/>
  <c r="I849" i="29"/>
  <c r="L849" i="29" s="1"/>
  <c r="H849" i="29"/>
  <c r="G849" i="29"/>
  <c r="L848" i="29"/>
  <c r="U847" i="29"/>
  <c r="T847" i="29"/>
  <c r="S847" i="29"/>
  <c r="R847" i="29"/>
  <c r="Q847" i="29"/>
  <c r="P847" i="29"/>
  <c r="O847" i="29"/>
  <c r="N847" i="29"/>
  <c r="M847" i="29"/>
  <c r="K847" i="29"/>
  <c r="J847" i="29"/>
  <c r="I847" i="29"/>
  <c r="L847" i="29" s="1"/>
  <c r="H847" i="29"/>
  <c r="G847" i="29"/>
  <c r="U846" i="29"/>
  <c r="S846" i="29"/>
  <c r="P846" i="29"/>
  <c r="L846" i="29"/>
  <c r="U845" i="29"/>
  <c r="T845" i="29"/>
  <c r="S845" i="29"/>
  <c r="R845" i="29"/>
  <c r="Q845" i="29"/>
  <c r="P845" i="29"/>
  <c r="O845" i="29"/>
  <c r="N845" i="29"/>
  <c r="M845" i="29"/>
  <c r="L845" i="29"/>
  <c r="K845" i="29"/>
  <c r="J845" i="29"/>
  <c r="I845" i="29"/>
  <c r="H845" i="29"/>
  <c r="G845" i="29"/>
  <c r="U844" i="29"/>
  <c r="S844" i="29"/>
  <c r="S843" i="29" s="1"/>
  <c r="P844" i="29"/>
  <c r="P843" i="29" s="1"/>
  <c r="L844" i="29"/>
  <c r="U843" i="29"/>
  <c r="T843" i="29"/>
  <c r="R843" i="29"/>
  <c r="Q843" i="29"/>
  <c r="O843" i="29"/>
  <c r="N843" i="29"/>
  <c r="N840" i="29" s="1"/>
  <c r="M843" i="29"/>
  <c r="K843" i="29"/>
  <c r="J843" i="29"/>
  <c r="J840" i="29" s="1"/>
  <c r="I843" i="29"/>
  <c r="L843" i="29" s="1"/>
  <c r="H843" i="29"/>
  <c r="G843" i="29"/>
  <c r="U842" i="29"/>
  <c r="U841" i="29" s="1"/>
  <c r="U840" i="29" s="1"/>
  <c r="S842" i="29"/>
  <c r="S841" i="29" s="1"/>
  <c r="P842" i="29"/>
  <c r="P841" i="29" s="1"/>
  <c r="P840" i="29" s="1"/>
  <c r="L842" i="29"/>
  <c r="T841" i="29"/>
  <c r="R841" i="29"/>
  <c r="Q841" i="29"/>
  <c r="O841" i="29"/>
  <c r="N841" i="29"/>
  <c r="M841" i="29"/>
  <c r="K841" i="29"/>
  <c r="J841" i="29"/>
  <c r="I841" i="29"/>
  <c r="H841" i="29"/>
  <c r="H840" i="29" s="1"/>
  <c r="G841" i="29"/>
  <c r="G840" i="29" s="1"/>
  <c r="Q840" i="29"/>
  <c r="O840" i="29"/>
  <c r="K840" i="29"/>
  <c r="L839" i="29"/>
  <c r="U838" i="29"/>
  <c r="T838" i="29"/>
  <c r="S838" i="29"/>
  <c r="R838" i="29"/>
  <c r="Q838" i="29"/>
  <c r="P838" i="29"/>
  <c r="O838" i="29"/>
  <c r="L838" i="29"/>
  <c r="K838" i="29"/>
  <c r="J838" i="29"/>
  <c r="I838" i="29"/>
  <c r="U837" i="29"/>
  <c r="U836" i="29" s="1"/>
  <c r="U835" i="29" s="1"/>
  <c r="S837" i="29"/>
  <c r="S836" i="29" s="1"/>
  <c r="P837" i="29"/>
  <c r="L837" i="29"/>
  <c r="J837" i="29"/>
  <c r="T836" i="29"/>
  <c r="R836" i="29"/>
  <c r="Q836" i="29"/>
  <c r="Q835" i="29" s="1"/>
  <c r="P836" i="29"/>
  <c r="O836" i="29"/>
  <c r="L836" i="29"/>
  <c r="K836" i="29"/>
  <c r="J836" i="29"/>
  <c r="J835" i="29" s="1"/>
  <c r="I836" i="29"/>
  <c r="I835" i="29" s="1"/>
  <c r="L835" i="29" s="1"/>
  <c r="T835" i="29"/>
  <c r="S835" i="29"/>
  <c r="R835" i="29"/>
  <c r="L834" i="29"/>
  <c r="U833" i="29"/>
  <c r="U828" i="29" s="1"/>
  <c r="T833" i="29"/>
  <c r="S833" i="29"/>
  <c r="R833" i="29"/>
  <c r="R828" i="29" s="1"/>
  <c r="Q833" i="29"/>
  <c r="P833" i="29"/>
  <c r="O833" i="29"/>
  <c r="N833" i="29"/>
  <c r="M833" i="29"/>
  <c r="M828" i="29" s="1"/>
  <c r="L833" i="29"/>
  <c r="K833" i="29"/>
  <c r="J833" i="29"/>
  <c r="I833" i="29"/>
  <c r="L832" i="29"/>
  <c r="U831" i="29"/>
  <c r="T831" i="29"/>
  <c r="S831" i="29"/>
  <c r="R831" i="29"/>
  <c r="Q831" i="29"/>
  <c r="P831" i="29"/>
  <c r="O831" i="29"/>
  <c r="N831" i="29"/>
  <c r="M831" i="29"/>
  <c r="L831" i="29"/>
  <c r="K831" i="29"/>
  <c r="J831" i="29"/>
  <c r="I831" i="29"/>
  <c r="H831" i="29"/>
  <c r="G831" i="29"/>
  <c r="L830" i="29"/>
  <c r="U829" i="29"/>
  <c r="T829" i="29"/>
  <c r="T828" i="29" s="1"/>
  <c r="S829" i="29"/>
  <c r="R829" i="29"/>
  <c r="Q829" i="29"/>
  <c r="P829" i="29"/>
  <c r="P828" i="29" s="1"/>
  <c r="O829" i="29"/>
  <c r="O828" i="29" s="1"/>
  <c r="N829" i="29"/>
  <c r="N828" i="29" s="1"/>
  <c r="M829" i="29"/>
  <c r="L829" i="29"/>
  <c r="K829" i="29"/>
  <c r="K828" i="29" s="1"/>
  <c r="J829" i="29"/>
  <c r="I829" i="29"/>
  <c r="H829" i="29"/>
  <c r="H828" i="29" s="1"/>
  <c r="G829" i="29"/>
  <c r="G828" i="29" s="1"/>
  <c r="S828" i="29"/>
  <c r="L828" i="29"/>
  <c r="J828" i="29"/>
  <c r="I828" i="29"/>
  <c r="L827" i="29"/>
  <c r="U826" i="29"/>
  <c r="T826" i="29"/>
  <c r="S826" i="29"/>
  <c r="R826" i="29"/>
  <c r="Q826" i="29"/>
  <c r="P826" i="29"/>
  <c r="O826" i="29"/>
  <c r="N826" i="29"/>
  <c r="N823" i="29" s="1"/>
  <c r="M826" i="29"/>
  <c r="K826" i="29"/>
  <c r="J826" i="29"/>
  <c r="I826" i="29"/>
  <c r="L826" i="29" s="1"/>
  <c r="H826" i="29"/>
  <c r="G826" i="29"/>
  <c r="U825" i="29"/>
  <c r="S825" i="29"/>
  <c r="P825" i="29"/>
  <c r="L825" i="29"/>
  <c r="U824" i="29"/>
  <c r="U823" i="29" s="1"/>
  <c r="T824" i="29"/>
  <c r="S824" i="29"/>
  <c r="S823" i="29" s="1"/>
  <c r="R824" i="29"/>
  <c r="Q824" i="29"/>
  <c r="P824" i="29"/>
  <c r="P823" i="29" s="1"/>
  <c r="O824" i="29"/>
  <c r="O823" i="29" s="1"/>
  <c r="N824" i="29"/>
  <c r="M824" i="29"/>
  <c r="M823" i="29" s="1"/>
  <c r="L824" i="29"/>
  <c r="K824" i="29"/>
  <c r="J824" i="29"/>
  <c r="I824" i="29"/>
  <c r="I823" i="29" s="1"/>
  <c r="L823" i="29" s="1"/>
  <c r="H824" i="29"/>
  <c r="H823" i="29" s="1"/>
  <c r="G824" i="29"/>
  <c r="G823" i="29" s="1"/>
  <c r="T823" i="29"/>
  <c r="R823" i="29"/>
  <c r="Q823" i="29"/>
  <c r="K823" i="29"/>
  <c r="U822" i="29"/>
  <c r="S822" i="29"/>
  <c r="P822" i="29"/>
  <c r="L822" i="29"/>
  <c r="U821" i="29"/>
  <c r="T821" i="29"/>
  <c r="S821" i="29"/>
  <c r="R821" i="29"/>
  <c r="Q821" i="29"/>
  <c r="P821" i="29"/>
  <c r="O821" i="29"/>
  <c r="N821" i="29"/>
  <c r="M821" i="29"/>
  <c r="K821" i="29"/>
  <c r="J821" i="29"/>
  <c r="I821" i="29"/>
  <c r="L821" i="29" s="1"/>
  <c r="H821" i="29"/>
  <c r="G821" i="29"/>
  <c r="U820" i="29"/>
  <c r="U819" i="29" s="1"/>
  <c r="S820" i="29"/>
  <c r="S819" i="29" s="1"/>
  <c r="P820" i="29"/>
  <c r="P819" i="29" s="1"/>
  <c r="L820" i="29"/>
  <c r="T819" i="29"/>
  <c r="T816" i="29" s="1"/>
  <c r="R819" i="29"/>
  <c r="Q819" i="29"/>
  <c r="Q816" i="29" s="1"/>
  <c r="O819" i="29"/>
  <c r="O816" i="29" s="1"/>
  <c r="N819" i="29"/>
  <c r="M819" i="29"/>
  <c r="K819" i="29"/>
  <c r="J819" i="29"/>
  <c r="I819" i="29"/>
  <c r="L819" i="29" s="1"/>
  <c r="H819" i="29"/>
  <c r="G819" i="29"/>
  <c r="U818" i="29"/>
  <c r="S818" i="29"/>
  <c r="S817" i="29" s="1"/>
  <c r="P818" i="29"/>
  <c r="P817" i="29" s="1"/>
  <c r="P816" i="29" s="1"/>
  <c r="L818" i="29"/>
  <c r="U817" i="29"/>
  <c r="U816" i="29" s="1"/>
  <c r="T817" i="29"/>
  <c r="R817" i="29"/>
  <c r="Q817" i="29"/>
  <c r="O817" i="29"/>
  <c r="N817" i="29"/>
  <c r="N816" i="29" s="1"/>
  <c r="M817" i="29"/>
  <c r="M816" i="29" s="1"/>
  <c r="K817" i="29"/>
  <c r="K816" i="29" s="1"/>
  <c r="J817" i="29"/>
  <c r="I817" i="29"/>
  <c r="L817" i="29" s="1"/>
  <c r="H817" i="29"/>
  <c r="H816" i="29" s="1"/>
  <c r="G817" i="29"/>
  <c r="G816" i="29" s="1"/>
  <c r="R816" i="29"/>
  <c r="J816" i="29"/>
  <c r="I816" i="29"/>
  <c r="L816" i="29" s="1"/>
  <c r="L815" i="29"/>
  <c r="U814" i="29"/>
  <c r="T814" i="29"/>
  <c r="S814" i="29"/>
  <c r="R814" i="29"/>
  <c r="Q814" i="29"/>
  <c r="Q809" i="29" s="1"/>
  <c r="P814" i="29"/>
  <c r="O814" i="29"/>
  <c r="N814" i="29"/>
  <c r="M814" i="29"/>
  <c r="K814" i="29"/>
  <c r="J814" i="29"/>
  <c r="I814" i="29"/>
  <c r="L814" i="29" s="1"/>
  <c r="H814" i="29"/>
  <c r="H809" i="29" s="1"/>
  <c r="G814" i="29"/>
  <c r="U813" i="29"/>
  <c r="S813" i="29"/>
  <c r="S812" i="29" s="1"/>
  <c r="P813" i="29"/>
  <c r="P812" i="29" s="1"/>
  <c r="L813" i="29"/>
  <c r="U812" i="29"/>
  <c r="T812" i="29"/>
  <c r="T809" i="29" s="1"/>
  <c r="R812" i="29"/>
  <c r="Q812" i="29"/>
  <c r="O812" i="29"/>
  <c r="N812" i="29"/>
  <c r="M812" i="29"/>
  <c r="K812" i="29"/>
  <c r="J812" i="29"/>
  <c r="J809" i="29" s="1"/>
  <c r="I812" i="29"/>
  <c r="L812" i="29" s="1"/>
  <c r="H812" i="29"/>
  <c r="G812" i="29"/>
  <c r="U811" i="29"/>
  <c r="U810" i="29" s="1"/>
  <c r="S811" i="29"/>
  <c r="P811" i="29"/>
  <c r="L811" i="29"/>
  <c r="T810" i="29"/>
  <c r="S810" i="29"/>
  <c r="S809" i="29" s="1"/>
  <c r="R810" i="29"/>
  <c r="R809" i="29" s="1"/>
  <c r="Q810" i="29"/>
  <c r="P810" i="29"/>
  <c r="P809" i="29" s="1"/>
  <c r="O810" i="29"/>
  <c r="O809" i="29" s="1"/>
  <c r="N810" i="29"/>
  <c r="N809" i="29" s="1"/>
  <c r="M810" i="29"/>
  <c r="K810" i="29"/>
  <c r="J810" i="29"/>
  <c r="I810" i="29"/>
  <c r="H810" i="29"/>
  <c r="G810" i="29"/>
  <c r="M809" i="29"/>
  <c r="I809" i="29"/>
  <c r="G809" i="29"/>
  <c r="L808" i="29"/>
  <c r="U807" i="29"/>
  <c r="T807" i="29"/>
  <c r="S807" i="29"/>
  <c r="R807" i="29"/>
  <c r="Q807" i="29"/>
  <c r="P807" i="29"/>
  <c r="O807" i="29"/>
  <c r="N807" i="29"/>
  <c r="M807" i="29"/>
  <c r="K807" i="29"/>
  <c r="J807" i="29"/>
  <c r="I807" i="29"/>
  <c r="L807" i="29" s="1"/>
  <c r="H807" i="29"/>
  <c r="G807" i="29"/>
  <c r="U806" i="29"/>
  <c r="U805" i="29" s="1"/>
  <c r="S806" i="29"/>
  <c r="P806" i="29"/>
  <c r="L806" i="29"/>
  <c r="T805" i="29"/>
  <c r="S805" i="29"/>
  <c r="R805" i="29"/>
  <c r="Q805" i="29"/>
  <c r="P805" i="29"/>
  <c r="O805" i="29"/>
  <c r="N805" i="29"/>
  <c r="M805" i="29"/>
  <c r="K805" i="29"/>
  <c r="J805" i="29"/>
  <c r="I805" i="29"/>
  <c r="I802" i="29" s="1"/>
  <c r="L802" i="29" s="1"/>
  <c r="H805" i="29"/>
  <c r="G805" i="29"/>
  <c r="U804" i="29"/>
  <c r="S804" i="29"/>
  <c r="P804" i="29"/>
  <c r="L804" i="29"/>
  <c r="U803" i="29"/>
  <c r="U802" i="29" s="1"/>
  <c r="T803" i="29"/>
  <c r="T802" i="29" s="1"/>
  <c r="S803" i="29"/>
  <c r="S802" i="29" s="1"/>
  <c r="R803" i="29"/>
  <c r="R802" i="29" s="1"/>
  <c r="Q803" i="29"/>
  <c r="Q802" i="29" s="1"/>
  <c r="P803" i="29"/>
  <c r="O803" i="29"/>
  <c r="O802" i="29" s="1"/>
  <c r="N803" i="29"/>
  <c r="M803" i="29"/>
  <c r="M802" i="29" s="1"/>
  <c r="L803" i="29"/>
  <c r="K803" i="29"/>
  <c r="J803" i="29"/>
  <c r="I803" i="29"/>
  <c r="H803" i="29"/>
  <c r="G803" i="29"/>
  <c r="G802" i="29" s="1"/>
  <c r="P802" i="29"/>
  <c r="N802" i="29"/>
  <c r="K802" i="29"/>
  <c r="L801" i="29"/>
  <c r="U800" i="29"/>
  <c r="T800" i="29"/>
  <c r="S800" i="29"/>
  <c r="R800" i="29"/>
  <c r="Q800" i="29"/>
  <c r="P800" i="29"/>
  <c r="O800" i="29"/>
  <c r="N800" i="29"/>
  <c r="M800" i="29"/>
  <c r="L800" i="29"/>
  <c r="K800" i="29"/>
  <c r="J800" i="29"/>
  <c r="I800" i="29"/>
  <c r="L799" i="29"/>
  <c r="U798" i="29"/>
  <c r="T798" i="29"/>
  <c r="S798" i="29"/>
  <c r="R798" i="29"/>
  <c r="Q798" i="29"/>
  <c r="P798" i="29"/>
  <c r="O798" i="29"/>
  <c r="N798" i="29"/>
  <c r="M798" i="29"/>
  <c r="K798" i="29"/>
  <c r="J798" i="29"/>
  <c r="I798" i="29"/>
  <c r="L798" i="29" s="1"/>
  <c r="L797" i="29"/>
  <c r="U796" i="29"/>
  <c r="T796" i="29"/>
  <c r="S796" i="29"/>
  <c r="R796" i="29"/>
  <c r="Q796" i="29"/>
  <c r="P796" i="29"/>
  <c r="O796" i="29"/>
  <c r="N796" i="29"/>
  <c r="M796" i="29"/>
  <c r="K796" i="29"/>
  <c r="J796" i="29"/>
  <c r="I796" i="29"/>
  <c r="L796" i="29" s="1"/>
  <c r="H796" i="29"/>
  <c r="G796" i="29"/>
  <c r="L795" i="29"/>
  <c r="U794" i="29"/>
  <c r="T794" i="29"/>
  <c r="S794" i="29"/>
  <c r="R794" i="29"/>
  <c r="Q794" i="29"/>
  <c r="P794" i="29"/>
  <c r="O794" i="29"/>
  <c r="N794" i="29"/>
  <c r="M794" i="29"/>
  <c r="K794" i="29"/>
  <c r="J794" i="29"/>
  <c r="I794" i="29"/>
  <c r="L794" i="29" s="1"/>
  <c r="H794" i="29"/>
  <c r="G794" i="29"/>
  <c r="U793" i="29"/>
  <c r="S793" i="29"/>
  <c r="P793" i="29"/>
  <c r="L793" i="29"/>
  <c r="U792" i="29"/>
  <c r="T792" i="29"/>
  <c r="S792" i="29"/>
  <c r="R792" i="29"/>
  <c r="Q792" i="29"/>
  <c r="P792" i="29"/>
  <c r="O792" i="29"/>
  <c r="N792" i="29"/>
  <c r="M792" i="29"/>
  <c r="L792" i="29"/>
  <c r="K792" i="29"/>
  <c r="J792" i="29"/>
  <c r="J787" i="29" s="1"/>
  <c r="I792" i="29"/>
  <c r="H792" i="29"/>
  <c r="G792" i="29"/>
  <c r="U791" i="29"/>
  <c r="S791" i="29"/>
  <c r="P791" i="29"/>
  <c r="L791" i="29"/>
  <c r="U790" i="29"/>
  <c r="T790" i="29"/>
  <c r="S790" i="29"/>
  <c r="R790" i="29"/>
  <c r="Q790" i="29"/>
  <c r="P790" i="29"/>
  <c r="O790" i="29"/>
  <c r="O787" i="29" s="1"/>
  <c r="N790" i="29"/>
  <c r="M790" i="29"/>
  <c r="M787" i="29" s="1"/>
  <c r="K790" i="29"/>
  <c r="J790" i="29"/>
  <c r="I790" i="29"/>
  <c r="H790" i="29"/>
  <c r="G790" i="29"/>
  <c r="U789" i="29"/>
  <c r="S789" i="29"/>
  <c r="P789" i="29"/>
  <c r="L789" i="29"/>
  <c r="U788" i="29"/>
  <c r="U787" i="29" s="1"/>
  <c r="T788" i="29"/>
  <c r="T787" i="29" s="1"/>
  <c r="S788" i="29"/>
  <c r="S787" i="29" s="1"/>
  <c r="R788" i="29"/>
  <c r="R787" i="29" s="1"/>
  <c r="Q788" i="29"/>
  <c r="Q787" i="29" s="1"/>
  <c r="P788" i="29"/>
  <c r="O788" i="29"/>
  <c r="N788" i="29"/>
  <c r="M788" i="29"/>
  <c r="L788" i="29"/>
  <c r="K788" i="29"/>
  <c r="J788" i="29"/>
  <c r="I788" i="29"/>
  <c r="H788" i="29"/>
  <c r="G788" i="29"/>
  <c r="G787" i="29" s="1"/>
  <c r="P787" i="29"/>
  <c r="K787" i="29"/>
  <c r="H787" i="29"/>
  <c r="U786" i="29"/>
  <c r="S786" i="29"/>
  <c r="P786" i="29"/>
  <c r="P785" i="29" s="1"/>
  <c r="P784" i="29" s="1"/>
  <c r="L786" i="29"/>
  <c r="U785" i="29"/>
  <c r="U784" i="29" s="1"/>
  <c r="T785" i="29"/>
  <c r="T784" i="29" s="1"/>
  <c r="S785" i="29"/>
  <c r="S784" i="29" s="1"/>
  <c r="R785" i="29"/>
  <c r="R784" i="29" s="1"/>
  <c r="Q785" i="29"/>
  <c r="O785" i="29"/>
  <c r="N785" i="29"/>
  <c r="N784" i="29" s="1"/>
  <c r="M785" i="29"/>
  <c r="M784" i="29" s="1"/>
  <c r="K785" i="29"/>
  <c r="K784" i="29" s="1"/>
  <c r="L784" i="29" s="1"/>
  <c r="J785" i="29"/>
  <c r="I785" i="29"/>
  <c r="H785" i="29"/>
  <c r="G785" i="29"/>
  <c r="Q784" i="29"/>
  <c r="O784" i="29"/>
  <c r="J784" i="29"/>
  <c r="I784" i="29"/>
  <c r="H784" i="29"/>
  <c r="G784" i="29"/>
  <c r="L783" i="29"/>
  <c r="U782" i="29"/>
  <c r="T782" i="29"/>
  <c r="S782" i="29"/>
  <c r="R782" i="29"/>
  <c r="Q782" i="29"/>
  <c r="Q779" i="29" s="1"/>
  <c r="P782" i="29"/>
  <c r="O782" i="29"/>
  <c r="N782" i="29"/>
  <c r="M782" i="29"/>
  <c r="M779" i="29" s="1"/>
  <c r="L782" i="29"/>
  <c r="K782" i="29"/>
  <c r="J782" i="29"/>
  <c r="J779" i="29" s="1"/>
  <c r="I782" i="29"/>
  <c r="H782" i="29"/>
  <c r="G782" i="29"/>
  <c r="G779" i="29" s="1"/>
  <c r="U781" i="29"/>
  <c r="S781" i="29"/>
  <c r="S780" i="29" s="1"/>
  <c r="P781" i="29"/>
  <c r="L781" i="29"/>
  <c r="U780" i="29"/>
  <c r="U779" i="29" s="1"/>
  <c r="T780" i="29"/>
  <c r="T779" i="29" s="1"/>
  <c r="R780" i="29"/>
  <c r="R779" i="29" s="1"/>
  <c r="Q780" i="29"/>
  <c r="P780" i="29"/>
  <c r="P779" i="29" s="1"/>
  <c r="O780" i="29"/>
  <c r="O779" i="29" s="1"/>
  <c r="N780" i="29"/>
  <c r="N779" i="29" s="1"/>
  <c r="M780" i="29"/>
  <c r="L780" i="29"/>
  <c r="K780" i="29"/>
  <c r="J780" i="29"/>
  <c r="I780" i="29"/>
  <c r="I779" i="29" s="1"/>
  <c r="L779" i="29" s="1"/>
  <c r="H780" i="29"/>
  <c r="G780" i="29"/>
  <c r="S779" i="29"/>
  <c r="K779" i="29"/>
  <c r="H779" i="29"/>
  <c r="L778" i="29"/>
  <c r="U777" i="29"/>
  <c r="U774" i="29" s="1"/>
  <c r="T777" i="29"/>
  <c r="S777" i="29"/>
  <c r="R777" i="29"/>
  <c r="Q777" i="29"/>
  <c r="P777" i="29"/>
  <c r="O777" i="29"/>
  <c r="N777" i="29"/>
  <c r="M777" i="29"/>
  <c r="L777" i="29"/>
  <c r="K777" i="29"/>
  <c r="J777" i="29"/>
  <c r="J774" i="29" s="1"/>
  <c r="I777" i="29"/>
  <c r="H777" i="29"/>
  <c r="H774" i="29" s="1"/>
  <c r="G777" i="29"/>
  <c r="U776" i="29"/>
  <c r="U775" i="29" s="1"/>
  <c r="S776" i="29"/>
  <c r="S775" i="29" s="1"/>
  <c r="S774" i="29" s="1"/>
  <c r="P776" i="29"/>
  <c r="L776" i="29"/>
  <c r="T775" i="29"/>
  <c r="T774" i="29" s="1"/>
  <c r="R775" i="29"/>
  <c r="R774" i="29" s="1"/>
  <c r="Q775" i="29"/>
  <c r="Q774" i="29" s="1"/>
  <c r="P775" i="29"/>
  <c r="P774" i="29" s="1"/>
  <c r="O775" i="29"/>
  <c r="O774" i="29" s="1"/>
  <c r="N775" i="29"/>
  <c r="N774" i="29" s="1"/>
  <c r="M775" i="29"/>
  <c r="M774" i="29" s="1"/>
  <c r="K775" i="29"/>
  <c r="K774" i="29" s="1"/>
  <c r="J775" i="29"/>
  <c r="I775" i="29"/>
  <c r="H775" i="29"/>
  <c r="G775" i="29"/>
  <c r="G774" i="29"/>
  <c r="L773" i="29"/>
  <c r="U772" i="29"/>
  <c r="T772" i="29"/>
  <c r="S772" i="29"/>
  <c r="R772" i="29"/>
  <c r="Q772" i="29"/>
  <c r="P772" i="29"/>
  <c r="O772" i="29"/>
  <c r="N772" i="29"/>
  <c r="M772" i="29"/>
  <c r="K772" i="29"/>
  <c r="J772" i="29"/>
  <c r="I772" i="29"/>
  <c r="L772" i="29" s="1"/>
  <c r="H772" i="29"/>
  <c r="G772" i="29"/>
  <c r="U771" i="29"/>
  <c r="U770" i="29" s="1"/>
  <c r="S771" i="29"/>
  <c r="S770" i="29" s="1"/>
  <c r="P771" i="29"/>
  <c r="L771" i="29"/>
  <c r="T770" i="29"/>
  <c r="T767" i="29" s="1"/>
  <c r="R770" i="29"/>
  <c r="Q770" i="29"/>
  <c r="P770" i="29"/>
  <c r="O770" i="29"/>
  <c r="N770" i="29"/>
  <c r="M770" i="29"/>
  <c r="K770" i="29"/>
  <c r="J770" i="29"/>
  <c r="J767" i="29" s="1"/>
  <c r="I770" i="29"/>
  <c r="L770" i="29" s="1"/>
  <c r="H770" i="29"/>
  <c r="G770" i="29"/>
  <c r="U769" i="29"/>
  <c r="S769" i="29"/>
  <c r="P769" i="29"/>
  <c r="P768" i="29" s="1"/>
  <c r="P767" i="29" s="1"/>
  <c r="L769" i="29"/>
  <c r="U768" i="29"/>
  <c r="U767" i="29" s="1"/>
  <c r="T768" i="29"/>
  <c r="S768" i="29"/>
  <c r="S767" i="29" s="1"/>
  <c r="R768" i="29"/>
  <c r="R767" i="29" s="1"/>
  <c r="Q768" i="29"/>
  <c r="O768" i="29"/>
  <c r="N768" i="29"/>
  <c r="N767" i="29" s="1"/>
  <c r="M768" i="29"/>
  <c r="M767" i="29" s="1"/>
  <c r="L768" i="29"/>
  <c r="K768" i="29"/>
  <c r="J768" i="29"/>
  <c r="I768" i="29"/>
  <c r="H768" i="29"/>
  <c r="G768" i="29"/>
  <c r="G767" i="29" s="1"/>
  <c r="Q767" i="29"/>
  <c r="O767" i="29"/>
  <c r="K767" i="29"/>
  <c r="L766" i="29"/>
  <c r="U765" i="29"/>
  <c r="T765" i="29"/>
  <c r="S765" i="29"/>
  <c r="R765" i="29"/>
  <c r="Q765" i="29"/>
  <c r="P765" i="29"/>
  <c r="O765" i="29"/>
  <c r="N765" i="29"/>
  <c r="M765" i="29"/>
  <c r="L765" i="29"/>
  <c r="K765" i="29"/>
  <c r="J765" i="29"/>
  <c r="I765" i="29"/>
  <c r="H765" i="29"/>
  <c r="G765" i="29"/>
  <c r="U764" i="29"/>
  <c r="U763" i="29" s="1"/>
  <c r="S764" i="29"/>
  <c r="S763" i="29" s="1"/>
  <c r="P764" i="29"/>
  <c r="P763" i="29" s="1"/>
  <c r="P760" i="29" s="1"/>
  <c r="L764" i="29"/>
  <c r="T763" i="29"/>
  <c r="R763" i="29"/>
  <c r="Q763" i="29"/>
  <c r="O763" i="29"/>
  <c r="O760" i="29" s="1"/>
  <c r="N763" i="29"/>
  <c r="M763" i="29"/>
  <c r="M760" i="29" s="1"/>
  <c r="K763" i="29"/>
  <c r="J763" i="29"/>
  <c r="I763" i="29"/>
  <c r="L763" i="29" s="1"/>
  <c r="H763" i="29"/>
  <c r="G763" i="29"/>
  <c r="U762" i="29"/>
  <c r="U761" i="29" s="1"/>
  <c r="U760" i="29" s="1"/>
  <c r="S762" i="29"/>
  <c r="S761" i="29" s="1"/>
  <c r="P762" i="29"/>
  <c r="L762" i="29"/>
  <c r="T761" i="29"/>
  <c r="T760" i="29" s="1"/>
  <c r="R761" i="29"/>
  <c r="Q761" i="29"/>
  <c r="Q760" i="29" s="1"/>
  <c r="P761" i="29"/>
  <c r="O761" i="29"/>
  <c r="N761" i="29"/>
  <c r="N760" i="29" s="1"/>
  <c r="M761" i="29"/>
  <c r="K761" i="29"/>
  <c r="K760" i="29" s="1"/>
  <c r="J761" i="29"/>
  <c r="I761" i="29"/>
  <c r="L761" i="29" s="1"/>
  <c r="H761" i="29"/>
  <c r="H760" i="29" s="1"/>
  <c r="G761" i="29"/>
  <c r="R760" i="29"/>
  <c r="J760" i="29"/>
  <c r="I760" i="29"/>
  <c r="G760" i="29"/>
  <c r="L759" i="29"/>
  <c r="U758" i="29"/>
  <c r="T758" i="29"/>
  <c r="T753" i="29" s="1"/>
  <c r="S758" i="29"/>
  <c r="R758" i="29"/>
  <c r="Q758" i="29"/>
  <c r="P758" i="29"/>
  <c r="O758" i="29"/>
  <c r="N758" i="29"/>
  <c r="M758" i="29"/>
  <c r="K758" i="29"/>
  <c r="J758" i="29"/>
  <c r="I758" i="29"/>
  <c r="L758" i="29" s="1"/>
  <c r="H758" i="29"/>
  <c r="G758" i="29"/>
  <c r="U757" i="29"/>
  <c r="U756" i="29" s="1"/>
  <c r="S757" i="29"/>
  <c r="S756" i="29" s="1"/>
  <c r="P757" i="29"/>
  <c r="P756" i="29" s="1"/>
  <c r="L757" i="29"/>
  <c r="T756" i="29"/>
  <c r="R756" i="29"/>
  <c r="R753" i="29" s="1"/>
  <c r="Q756" i="29"/>
  <c r="O756" i="29"/>
  <c r="N756" i="29"/>
  <c r="M756" i="29"/>
  <c r="L756" i="29"/>
  <c r="K756" i="29"/>
  <c r="K753" i="29" s="1"/>
  <c r="J756" i="29"/>
  <c r="I756" i="29"/>
  <c r="H756" i="29"/>
  <c r="H753" i="29" s="1"/>
  <c r="G756" i="29"/>
  <c r="U755" i="29"/>
  <c r="U754" i="29" s="1"/>
  <c r="U753" i="29" s="1"/>
  <c r="S755" i="29"/>
  <c r="S754" i="29" s="1"/>
  <c r="S753" i="29" s="1"/>
  <c r="P755" i="29"/>
  <c r="L755" i="29"/>
  <c r="T754" i="29"/>
  <c r="R754" i="29"/>
  <c r="Q754" i="29"/>
  <c r="Q753" i="29" s="1"/>
  <c r="P754" i="29"/>
  <c r="P753" i="29" s="1"/>
  <c r="O754" i="29"/>
  <c r="O753" i="29" s="1"/>
  <c r="N754" i="29"/>
  <c r="N753" i="29" s="1"/>
  <c r="M754" i="29"/>
  <c r="M753" i="29" s="1"/>
  <c r="L754" i="29"/>
  <c r="K754" i="29"/>
  <c r="J754" i="29"/>
  <c r="J753" i="29" s="1"/>
  <c r="I754" i="29"/>
  <c r="H754" i="29"/>
  <c r="G754" i="29"/>
  <c r="G753" i="29" s="1"/>
  <c r="I753" i="29"/>
  <c r="L752" i="29"/>
  <c r="U751" i="29"/>
  <c r="T751" i="29"/>
  <c r="S751" i="29"/>
  <c r="R751" i="29"/>
  <c r="Q751" i="29"/>
  <c r="P751" i="29"/>
  <c r="O751" i="29"/>
  <c r="N751" i="29"/>
  <c r="M751" i="29"/>
  <c r="K751" i="29"/>
  <c r="J751" i="29"/>
  <c r="I751" i="29"/>
  <c r="L751" i="29" s="1"/>
  <c r="L750" i="29"/>
  <c r="U749" i="29"/>
  <c r="T749" i="29"/>
  <c r="S749" i="29"/>
  <c r="R749" i="29"/>
  <c r="Q749" i="29"/>
  <c r="P749" i="29"/>
  <c r="O749" i="29"/>
  <c r="N749" i="29"/>
  <c r="M749" i="29"/>
  <c r="K749" i="29"/>
  <c r="J749" i="29"/>
  <c r="I749" i="29"/>
  <c r="L749" i="29" s="1"/>
  <c r="H749" i="29"/>
  <c r="G749" i="29"/>
  <c r="U748" i="29"/>
  <c r="U747" i="29" s="1"/>
  <c r="S748" i="29"/>
  <c r="S747" i="29" s="1"/>
  <c r="P748" i="29"/>
  <c r="P747" i="29" s="1"/>
  <c r="L748" i="29"/>
  <c r="T747" i="29"/>
  <c r="R747" i="29"/>
  <c r="Q747" i="29"/>
  <c r="O747" i="29"/>
  <c r="N747" i="29"/>
  <c r="M747" i="29"/>
  <c r="K747" i="29"/>
  <c r="J747" i="29"/>
  <c r="I747" i="29"/>
  <c r="L747" i="29" s="1"/>
  <c r="H747" i="29"/>
  <c r="G747" i="29"/>
  <c r="U746" i="29"/>
  <c r="U745" i="29" s="1"/>
  <c r="U744" i="29" s="1"/>
  <c r="S746" i="29"/>
  <c r="S745" i="29" s="1"/>
  <c r="S744" i="29" s="1"/>
  <c r="P746" i="29"/>
  <c r="L746" i="29"/>
  <c r="T745" i="29"/>
  <c r="R745" i="29"/>
  <c r="Q745" i="29"/>
  <c r="Q744" i="29" s="1"/>
  <c r="P745" i="29"/>
  <c r="P744" i="29" s="1"/>
  <c r="O745" i="29"/>
  <c r="O744" i="29" s="1"/>
  <c r="N745" i="29"/>
  <c r="N744" i="29" s="1"/>
  <c r="M745" i="29"/>
  <c r="M744" i="29" s="1"/>
  <c r="L745" i="29"/>
  <c r="K745" i="29"/>
  <c r="K744" i="29" s="1"/>
  <c r="J745" i="29"/>
  <c r="J744" i="29" s="1"/>
  <c r="I745" i="29"/>
  <c r="H745" i="29"/>
  <c r="H744" i="29" s="1"/>
  <c r="G745" i="29"/>
  <c r="R744" i="29"/>
  <c r="I744" i="29"/>
  <c r="L744" i="29" s="1"/>
  <c r="G744" i="29"/>
  <c r="L743" i="29"/>
  <c r="U742" i="29"/>
  <c r="T742" i="29"/>
  <c r="S742" i="29"/>
  <c r="R742" i="29"/>
  <c r="Q742" i="29"/>
  <c r="P742" i="29"/>
  <c r="O742" i="29"/>
  <c r="N742" i="29"/>
  <c r="M742" i="29"/>
  <c r="K742" i="29"/>
  <c r="J742" i="29"/>
  <c r="I742" i="29"/>
  <c r="L742" i="29" s="1"/>
  <c r="L741" i="29"/>
  <c r="U740" i="29"/>
  <c r="T740" i="29"/>
  <c r="S740" i="29"/>
  <c r="R740" i="29"/>
  <c r="Q740" i="29"/>
  <c r="P740" i="29"/>
  <c r="O740" i="29"/>
  <c r="N740" i="29"/>
  <c r="M740" i="29"/>
  <c r="K740" i="29"/>
  <c r="J740" i="29"/>
  <c r="I740" i="29"/>
  <c r="L740" i="29" s="1"/>
  <c r="H740" i="29"/>
  <c r="G740" i="29"/>
  <c r="L739" i="29"/>
  <c r="U738" i="29"/>
  <c r="T738" i="29"/>
  <c r="S738" i="29"/>
  <c r="R738" i="29"/>
  <c r="Q738" i="29"/>
  <c r="P738" i="29"/>
  <c r="O738" i="29"/>
  <c r="N738" i="29"/>
  <c r="M738" i="29"/>
  <c r="K738" i="29"/>
  <c r="J738" i="29"/>
  <c r="I738" i="29"/>
  <c r="L738" i="29" s="1"/>
  <c r="H738" i="29"/>
  <c r="G738" i="29"/>
  <c r="U737" i="29"/>
  <c r="U736" i="29" s="1"/>
  <c r="S737" i="29"/>
  <c r="S736" i="29" s="1"/>
  <c r="P737" i="29"/>
  <c r="L737" i="29"/>
  <c r="T736" i="29"/>
  <c r="R736" i="29"/>
  <c r="Q736" i="29"/>
  <c r="P736" i="29"/>
  <c r="O736" i="29"/>
  <c r="N736" i="29"/>
  <c r="M736" i="29"/>
  <c r="K736" i="29"/>
  <c r="J736" i="29"/>
  <c r="I736" i="29"/>
  <c r="L736" i="29" s="1"/>
  <c r="H736" i="29"/>
  <c r="H733" i="29" s="1"/>
  <c r="G736" i="29"/>
  <c r="U735" i="29"/>
  <c r="S735" i="29"/>
  <c r="P735" i="29"/>
  <c r="L735" i="29"/>
  <c r="U734" i="29"/>
  <c r="U733" i="29" s="1"/>
  <c r="T734" i="29"/>
  <c r="S734" i="29"/>
  <c r="R734" i="29"/>
  <c r="R733" i="29" s="1"/>
  <c r="Q734" i="29"/>
  <c r="Q733" i="29" s="1"/>
  <c r="P734" i="29"/>
  <c r="O734" i="29"/>
  <c r="N734" i="29"/>
  <c r="N733" i="29" s="1"/>
  <c r="M734" i="29"/>
  <c r="M733" i="29" s="1"/>
  <c r="K734" i="29"/>
  <c r="L734" i="29" s="1"/>
  <c r="J734" i="29"/>
  <c r="I734" i="29"/>
  <c r="H734" i="29"/>
  <c r="G734" i="29"/>
  <c r="T733" i="29"/>
  <c r="O733" i="29"/>
  <c r="J733" i="29"/>
  <c r="L732" i="29"/>
  <c r="U731" i="29"/>
  <c r="T731" i="29"/>
  <c r="S731" i="29"/>
  <c r="R731" i="29"/>
  <c r="Q731" i="29"/>
  <c r="Q726" i="29" s="1"/>
  <c r="P731" i="29"/>
  <c r="O731" i="29"/>
  <c r="N731" i="29"/>
  <c r="M731" i="29"/>
  <c r="L731" i="29"/>
  <c r="K731" i="29"/>
  <c r="J731" i="29"/>
  <c r="I731" i="29"/>
  <c r="L730" i="29"/>
  <c r="U729" i="29"/>
  <c r="T729" i="29"/>
  <c r="S729" i="29"/>
  <c r="R729" i="29"/>
  <c r="Q729" i="29"/>
  <c r="P729" i="29"/>
  <c r="O729" i="29"/>
  <c r="O726" i="29" s="1"/>
  <c r="N729" i="29"/>
  <c r="M729" i="29"/>
  <c r="K729" i="29"/>
  <c r="J729" i="29"/>
  <c r="I729" i="29"/>
  <c r="L729" i="29" s="1"/>
  <c r="H729" i="29"/>
  <c r="H726" i="29" s="1"/>
  <c r="G729" i="29"/>
  <c r="U728" i="29"/>
  <c r="S728" i="29"/>
  <c r="P728" i="29"/>
  <c r="P727" i="29" s="1"/>
  <c r="P726" i="29" s="1"/>
  <c r="L728" i="29"/>
  <c r="U727" i="29"/>
  <c r="U726" i="29" s="1"/>
  <c r="T727" i="29"/>
  <c r="S727" i="29"/>
  <c r="S726" i="29" s="1"/>
  <c r="R727" i="29"/>
  <c r="Q727" i="29"/>
  <c r="O727" i="29"/>
  <c r="N727" i="29"/>
  <c r="N726" i="29" s="1"/>
  <c r="M727" i="29"/>
  <c r="M726" i="29" s="1"/>
  <c r="K727" i="29"/>
  <c r="L727" i="29" s="1"/>
  <c r="J727" i="29"/>
  <c r="I727" i="29"/>
  <c r="I726" i="29" s="1"/>
  <c r="H727" i="29"/>
  <c r="G727" i="29"/>
  <c r="G726" i="29" s="1"/>
  <c r="T726" i="29"/>
  <c r="J726" i="29"/>
  <c r="L725" i="29"/>
  <c r="U724" i="29"/>
  <c r="T724" i="29"/>
  <c r="S724" i="29"/>
  <c r="S717" i="29" s="1"/>
  <c r="R724" i="29"/>
  <c r="Q724" i="29"/>
  <c r="P724" i="29"/>
  <c r="O724" i="29"/>
  <c r="N724" i="29"/>
  <c r="M724" i="29"/>
  <c r="L724" i="29"/>
  <c r="K724" i="29"/>
  <c r="J724" i="29"/>
  <c r="I724" i="29"/>
  <c r="L723" i="29"/>
  <c r="U722" i="29"/>
  <c r="T722" i="29"/>
  <c r="S722" i="29"/>
  <c r="R722" i="29"/>
  <c r="Q722" i="29"/>
  <c r="P722" i="29"/>
  <c r="O722" i="29"/>
  <c r="N722" i="29"/>
  <c r="M722" i="29"/>
  <c r="M717" i="29" s="1"/>
  <c r="L722" i="29"/>
  <c r="K722" i="29"/>
  <c r="J722" i="29"/>
  <c r="I722" i="29"/>
  <c r="H722" i="29"/>
  <c r="G722" i="29"/>
  <c r="U721" i="29"/>
  <c r="S721" i="29"/>
  <c r="P721" i="29"/>
  <c r="P720" i="29" s="1"/>
  <c r="L721" i="29"/>
  <c r="U720" i="29"/>
  <c r="T720" i="29"/>
  <c r="S720" i="29"/>
  <c r="R720" i="29"/>
  <c r="Q720" i="29"/>
  <c r="O720" i="29"/>
  <c r="N720" i="29"/>
  <c r="M720" i="29"/>
  <c r="K720" i="29"/>
  <c r="K717" i="29" s="1"/>
  <c r="J720" i="29"/>
  <c r="I720" i="29"/>
  <c r="H720" i="29"/>
  <c r="G720" i="29"/>
  <c r="U719" i="29"/>
  <c r="S719" i="29"/>
  <c r="S718" i="29" s="1"/>
  <c r="P719" i="29"/>
  <c r="P718" i="29" s="1"/>
  <c r="L719" i="29"/>
  <c r="U718" i="29"/>
  <c r="U717" i="29" s="1"/>
  <c r="T718" i="29"/>
  <c r="T717" i="29" s="1"/>
  <c r="R718" i="29"/>
  <c r="R717" i="29" s="1"/>
  <c r="Q718" i="29"/>
  <c r="O718" i="29"/>
  <c r="O717" i="29" s="1"/>
  <c r="N718" i="29"/>
  <c r="N717" i="29" s="1"/>
  <c r="M718" i="29"/>
  <c r="K718" i="29"/>
  <c r="J718" i="29"/>
  <c r="J717" i="29" s="1"/>
  <c r="I718" i="29"/>
  <c r="L718" i="29" s="1"/>
  <c r="H718" i="29"/>
  <c r="H717" i="29" s="1"/>
  <c r="G718" i="29"/>
  <c r="G717" i="29" s="1"/>
  <c r="P717" i="29"/>
  <c r="L716" i="29"/>
  <c r="U715" i="29"/>
  <c r="T715" i="29"/>
  <c r="S715" i="29"/>
  <c r="R715" i="29"/>
  <c r="Q715" i="29"/>
  <c r="P715" i="29"/>
  <c r="O715" i="29"/>
  <c r="N715" i="29"/>
  <c r="M715" i="29"/>
  <c r="M710" i="29" s="1"/>
  <c r="K715" i="29"/>
  <c r="J715" i="29"/>
  <c r="I715" i="29"/>
  <c r="L715" i="29" s="1"/>
  <c r="H715" i="29"/>
  <c r="G715" i="29"/>
  <c r="U714" i="29"/>
  <c r="S714" i="29"/>
  <c r="S713" i="29" s="1"/>
  <c r="P714" i="29"/>
  <c r="P713" i="29" s="1"/>
  <c r="L714" i="29"/>
  <c r="U713" i="29"/>
  <c r="T713" i="29"/>
  <c r="R713" i="29"/>
  <c r="R710" i="29" s="1"/>
  <c r="Q713" i="29"/>
  <c r="O713" i="29"/>
  <c r="N713" i="29"/>
  <c r="M713" i="29"/>
  <c r="K713" i="29"/>
  <c r="J713" i="29"/>
  <c r="I713" i="29"/>
  <c r="L713" i="29" s="1"/>
  <c r="H713" i="29"/>
  <c r="G713" i="29"/>
  <c r="U712" i="29"/>
  <c r="S712" i="29"/>
  <c r="S711" i="29" s="1"/>
  <c r="P712" i="29"/>
  <c r="P711" i="29" s="1"/>
  <c r="L712" i="29"/>
  <c r="U711" i="29"/>
  <c r="U710" i="29" s="1"/>
  <c r="T711" i="29"/>
  <c r="T710" i="29" s="1"/>
  <c r="R711" i="29"/>
  <c r="Q711" i="29"/>
  <c r="O711" i="29"/>
  <c r="N711" i="29"/>
  <c r="M711" i="29"/>
  <c r="K711" i="29"/>
  <c r="K710" i="29" s="1"/>
  <c r="J711" i="29"/>
  <c r="J710" i="29" s="1"/>
  <c r="I711" i="29"/>
  <c r="I710" i="29" s="1"/>
  <c r="H711" i="29"/>
  <c r="H710" i="29" s="1"/>
  <c r="G711" i="29"/>
  <c r="G710" i="29" s="1"/>
  <c r="S710" i="29"/>
  <c r="N710" i="29"/>
  <c r="L709" i="29"/>
  <c r="U708" i="29"/>
  <c r="T708" i="29"/>
  <c r="S708" i="29"/>
  <c r="R708" i="29"/>
  <c r="Q708" i="29"/>
  <c r="P708" i="29"/>
  <c r="O708" i="29"/>
  <c r="N708" i="29"/>
  <c r="M708" i="29"/>
  <c r="K708" i="29"/>
  <c r="J708" i="29"/>
  <c r="I708" i="29"/>
  <c r="L708" i="29" s="1"/>
  <c r="H708" i="29"/>
  <c r="G708" i="29"/>
  <c r="U707" i="29"/>
  <c r="S707" i="29"/>
  <c r="S706" i="29" s="1"/>
  <c r="P707" i="29"/>
  <c r="P706" i="29" s="1"/>
  <c r="P703" i="29" s="1"/>
  <c r="L707" i="29"/>
  <c r="U706" i="29"/>
  <c r="T706" i="29"/>
  <c r="R706" i="29"/>
  <c r="Q706" i="29"/>
  <c r="O706" i="29"/>
  <c r="O703" i="29" s="1"/>
  <c r="N706" i="29"/>
  <c r="M706" i="29"/>
  <c r="K706" i="29"/>
  <c r="J706" i="29"/>
  <c r="I706" i="29"/>
  <c r="L706" i="29" s="1"/>
  <c r="H706" i="29"/>
  <c r="G706" i="29"/>
  <c r="G703" i="29" s="1"/>
  <c r="U705" i="29"/>
  <c r="U704" i="29" s="1"/>
  <c r="S705" i="29"/>
  <c r="S704" i="29" s="1"/>
  <c r="S703" i="29" s="1"/>
  <c r="P705" i="29"/>
  <c r="L705" i="29"/>
  <c r="T704" i="29"/>
  <c r="T703" i="29" s="1"/>
  <c r="R704" i="29"/>
  <c r="R703" i="29" s="1"/>
  <c r="Q704" i="29"/>
  <c r="Q703" i="29" s="1"/>
  <c r="P704" i="29"/>
  <c r="O704" i="29"/>
  <c r="N704" i="29"/>
  <c r="M704" i="29"/>
  <c r="M703" i="29" s="1"/>
  <c r="K704" i="29"/>
  <c r="K703" i="29" s="1"/>
  <c r="J704" i="29"/>
  <c r="J703" i="29" s="1"/>
  <c r="I704" i="29"/>
  <c r="L704" i="29" s="1"/>
  <c r="H704" i="29"/>
  <c r="H703" i="29" s="1"/>
  <c r="G704" i="29"/>
  <c r="N703" i="29"/>
  <c r="L702" i="29"/>
  <c r="U701" i="29"/>
  <c r="T701" i="29"/>
  <c r="S701" i="29"/>
  <c r="R701" i="29"/>
  <c r="Q701" i="29"/>
  <c r="P701" i="29"/>
  <c r="O701" i="29"/>
  <c r="N701" i="29"/>
  <c r="M701" i="29"/>
  <c r="K701" i="29"/>
  <c r="J701" i="29"/>
  <c r="I701" i="29"/>
  <c r="L701" i="29" s="1"/>
  <c r="H701" i="29"/>
  <c r="G701" i="29"/>
  <c r="U700" i="29"/>
  <c r="S700" i="29"/>
  <c r="P700" i="29"/>
  <c r="L700" i="29"/>
  <c r="U699" i="29"/>
  <c r="T699" i="29"/>
  <c r="S699" i="29"/>
  <c r="R699" i="29"/>
  <c r="Q699" i="29"/>
  <c r="P699" i="29"/>
  <c r="O699" i="29"/>
  <c r="N699" i="29"/>
  <c r="M699" i="29"/>
  <c r="L699" i="29"/>
  <c r="K699" i="29"/>
  <c r="J699" i="29"/>
  <c r="J696" i="29" s="1"/>
  <c r="I699" i="29"/>
  <c r="H699" i="29"/>
  <c r="G699" i="29"/>
  <c r="U698" i="29"/>
  <c r="U697" i="29" s="1"/>
  <c r="S698" i="29"/>
  <c r="S697" i="29" s="1"/>
  <c r="S696" i="29" s="1"/>
  <c r="P698" i="29"/>
  <c r="P697" i="29" s="1"/>
  <c r="P696" i="29" s="1"/>
  <c r="L698" i="29"/>
  <c r="T697" i="29"/>
  <c r="T696" i="29" s="1"/>
  <c r="R697" i="29"/>
  <c r="Q697" i="29"/>
  <c r="O697" i="29"/>
  <c r="O696" i="29" s="1"/>
  <c r="N697" i="29"/>
  <c r="N696" i="29" s="1"/>
  <c r="M697" i="29"/>
  <c r="M696" i="29" s="1"/>
  <c r="K697" i="29"/>
  <c r="K696" i="29" s="1"/>
  <c r="J697" i="29"/>
  <c r="I697" i="29"/>
  <c r="H697" i="29"/>
  <c r="H696" i="29" s="1"/>
  <c r="G697" i="29"/>
  <c r="U696" i="29"/>
  <c r="R696" i="29"/>
  <c r="G696" i="29"/>
  <c r="L695" i="29"/>
  <c r="U694" i="29"/>
  <c r="T694" i="29"/>
  <c r="T687" i="29" s="1"/>
  <c r="S694" i="29"/>
  <c r="R694" i="29"/>
  <c r="Q694" i="29"/>
  <c r="P694" i="29"/>
  <c r="O694" i="29"/>
  <c r="N694" i="29"/>
  <c r="M694" i="29"/>
  <c r="L694" i="29"/>
  <c r="K694" i="29"/>
  <c r="J694" i="29"/>
  <c r="I694" i="29"/>
  <c r="L693" i="29"/>
  <c r="U692" i="29"/>
  <c r="T692" i="29"/>
  <c r="S692" i="29"/>
  <c r="R692" i="29"/>
  <c r="Q692" i="29"/>
  <c r="P692" i="29"/>
  <c r="O692" i="29"/>
  <c r="N692" i="29"/>
  <c r="M692" i="29"/>
  <c r="K692" i="29"/>
  <c r="L692" i="29" s="1"/>
  <c r="J692" i="29"/>
  <c r="I692" i="29"/>
  <c r="H692" i="29"/>
  <c r="G692" i="29"/>
  <c r="U691" i="29"/>
  <c r="S691" i="29"/>
  <c r="P691" i="29"/>
  <c r="L691" i="29"/>
  <c r="U690" i="29"/>
  <c r="T690" i="29"/>
  <c r="S690" i="29"/>
  <c r="R690" i="29"/>
  <c r="Q690" i="29"/>
  <c r="P690" i="29"/>
  <c r="O690" i="29"/>
  <c r="N690" i="29"/>
  <c r="M690" i="29"/>
  <c r="K690" i="29"/>
  <c r="J690" i="29"/>
  <c r="I690" i="29"/>
  <c r="L690" i="29" s="1"/>
  <c r="H690" i="29"/>
  <c r="G690" i="29"/>
  <c r="U689" i="29"/>
  <c r="S689" i="29"/>
  <c r="S688" i="29" s="1"/>
  <c r="S687" i="29" s="1"/>
  <c r="P689" i="29"/>
  <c r="P688" i="29" s="1"/>
  <c r="P687" i="29" s="1"/>
  <c r="L689" i="29"/>
  <c r="U688" i="29"/>
  <c r="T688" i="29"/>
  <c r="R688" i="29"/>
  <c r="Q688" i="29"/>
  <c r="O688" i="29"/>
  <c r="N688" i="29"/>
  <c r="M688" i="29"/>
  <c r="K688" i="29"/>
  <c r="K687" i="29" s="1"/>
  <c r="J688" i="29"/>
  <c r="J687" i="29" s="1"/>
  <c r="I688" i="29"/>
  <c r="I687" i="29" s="1"/>
  <c r="L687" i="29" s="1"/>
  <c r="H688" i="29"/>
  <c r="H687" i="29" s="1"/>
  <c r="G688" i="29"/>
  <c r="G687" i="29" s="1"/>
  <c r="Q687" i="29"/>
  <c r="L686" i="29"/>
  <c r="U685" i="29"/>
  <c r="T685" i="29"/>
  <c r="S685" i="29"/>
  <c r="R685" i="29"/>
  <c r="Q685" i="29"/>
  <c r="P685" i="29"/>
  <c r="O685" i="29"/>
  <c r="N685" i="29"/>
  <c r="M685" i="29"/>
  <c r="K685" i="29"/>
  <c r="J685" i="29"/>
  <c r="I685" i="29"/>
  <c r="L685" i="29" s="1"/>
  <c r="L684" i="29"/>
  <c r="U683" i="29"/>
  <c r="T683" i="29"/>
  <c r="S683" i="29"/>
  <c r="R683" i="29"/>
  <c r="Q683" i="29"/>
  <c r="P683" i="29"/>
  <c r="O683" i="29"/>
  <c r="N683" i="29"/>
  <c r="N678" i="29" s="1"/>
  <c r="M683" i="29"/>
  <c r="K683" i="29"/>
  <c r="J683" i="29"/>
  <c r="I683" i="29"/>
  <c r="L683" i="29" s="1"/>
  <c r="H683" i="29"/>
  <c r="G683" i="29"/>
  <c r="U682" i="29"/>
  <c r="S682" i="29"/>
  <c r="P682" i="29"/>
  <c r="L682" i="29"/>
  <c r="U681" i="29"/>
  <c r="T681" i="29"/>
  <c r="S681" i="29"/>
  <c r="R681" i="29"/>
  <c r="R678" i="29" s="1"/>
  <c r="Q681" i="29"/>
  <c r="P681" i="29"/>
  <c r="O681" i="29"/>
  <c r="N681" i="29"/>
  <c r="M681" i="29"/>
  <c r="K681" i="29"/>
  <c r="J681" i="29"/>
  <c r="I681" i="29"/>
  <c r="L681" i="29" s="1"/>
  <c r="H681" i="29"/>
  <c r="G681" i="29"/>
  <c r="U680" i="29"/>
  <c r="S680" i="29"/>
  <c r="P680" i="29"/>
  <c r="P679" i="29" s="1"/>
  <c r="L680" i="29"/>
  <c r="U679" i="29"/>
  <c r="T679" i="29"/>
  <c r="S679" i="29"/>
  <c r="R679" i="29"/>
  <c r="Q679" i="29"/>
  <c r="O679" i="29"/>
  <c r="O678" i="29" s="1"/>
  <c r="N679" i="29"/>
  <c r="M679" i="29"/>
  <c r="K679" i="29"/>
  <c r="J679" i="29"/>
  <c r="J678" i="29" s="1"/>
  <c r="I679" i="29"/>
  <c r="I678" i="29" s="1"/>
  <c r="L678" i="29" s="1"/>
  <c r="H679" i="29"/>
  <c r="H678" i="29" s="1"/>
  <c r="G679" i="29"/>
  <c r="G678" i="29" s="1"/>
  <c r="U678" i="29"/>
  <c r="T678" i="29"/>
  <c r="S678" i="29"/>
  <c r="M678" i="29"/>
  <c r="K678" i="29"/>
  <c r="L677" i="29"/>
  <c r="U676" i="29"/>
  <c r="T676" i="29"/>
  <c r="S676" i="29"/>
  <c r="R676" i="29"/>
  <c r="Q676" i="29"/>
  <c r="P676" i="29"/>
  <c r="O676" i="29"/>
  <c r="N676" i="29"/>
  <c r="N671" i="29" s="1"/>
  <c r="M676" i="29"/>
  <c r="L676" i="29"/>
  <c r="K676" i="29"/>
  <c r="J676" i="29"/>
  <c r="I676" i="29"/>
  <c r="H676" i="29"/>
  <c r="G676" i="29"/>
  <c r="U675" i="29"/>
  <c r="S675" i="29"/>
  <c r="S674" i="29" s="1"/>
  <c r="P675" i="29"/>
  <c r="L675" i="29"/>
  <c r="U674" i="29"/>
  <c r="T674" i="29"/>
  <c r="R674" i="29"/>
  <c r="Q674" i="29"/>
  <c r="P674" i="29"/>
  <c r="O674" i="29"/>
  <c r="N674" i="29"/>
  <c r="M674" i="29"/>
  <c r="M671" i="29" s="1"/>
  <c r="K674" i="29"/>
  <c r="J674" i="29"/>
  <c r="I674" i="29"/>
  <c r="L674" i="29" s="1"/>
  <c r="H674" i="29"/>
  <c r="G674" i="29"/>
  <c r="U673" i="29"/>
  <c r="U672" i="29" s="1"/>
  <c r="S673" i="29"/>
  <c r="S672" i="29" s="1"/>
  <c r="S671" i="29" s="1"/>
  <c r="P673" i="29"/>
  <c r="L673" i="29"/>
  <c r="T672" i="29"/>
  <c r="T671" i="29" s="1"/>
  <c r="R672" i="29"/>
  <c r="R671" i="29" s="1"/>
  <c r="Q672" i="29"/>
  <c r="P672" i="29"/>
  <c r="P671" i="29" s="1"/>
  <c r="O672" i="29"/>
  <c r="O671" i="29" s="1"/>
  <c r="N672" i="29"/>
  <c r="M672" i="29"/>
  <c r="K672" i="29"/>
  <c r="K671" i="29" s="1"/>
  <c r="J672" i="29"/>
  <c r="J671" i="29" s="1"/>
  <c r="I672" i="29"/>
  <c r="L672" i="29" s="1"/>
  <c r="H672" i="29"/>
  <c r="H671" i="29" s="1"/>
  <c r="G672" i="29"/>
  <c r="Q671" i="29"/>
  <c r="G671" i="29"/>
  <c r="U669" i="29"/>
  <c r="T669" i="29"/>
  <c r="S669" i="29"/>
  <c r="R669" i="29"/>
  <c r="Q669" i="29"/>
  <c r="P669" i="29"/>
  <c r="O669" i="29"/>
  <c r="N669" i="29"/>
  <c r="M669" i="29"/>
  <c r="L669" i="29"/>
  <c r="K669" i="29"/>
  <c r="J669" i="29"/>
  <c r="I669" i="29"/>
  <c r="L668" i="29"/>
  <c r="U667" i="29"/>
  <c r="T667" i="29"/>
  <c r="S667" i="29"/>
  <c r="R667" i="29"/>
  <c r="Q667" i="29"/>
  <c r="P667" i="29"/>
  <c r="P662" i="29" s="1"/>
  <c r="O667" i="29"/>
  <c r="N667" i="29"/>
  <c r="M667" i="29"/>
  <c r="K667" i="29"/>
  <c r="J667" i="29"/>
  <c r="I667" i="29"/>
  <c r="I662" i="29" s="1"/>
  <c r="H667" i="29"/>
  <c r="G667" i="29"/>
  <c r="U666" i="29"/>
  <c r="U665" i="29" s="1"/>
  <c r="S666" i="29"/>
  <c r="P666" i="29"/>
  <c r="L666" i="29"/>
  <c r="T665" i="29"/>
  <c r="S665" i="29"/>
  <c r="R665" i="29"/>
  <c r="Q665" i="29"/>
  <c r="P665" i="29"/>
  <c r="O665" i="29"/>
  <c r="N665" i="29"/>
  <c r="M665" i="29"/>
  <c r="K665" i="29"/>
  <c r="L665" i="29" s="1"/>
  <c r="J665" i="29"/>
  <c r="I665" i="29"/>
  <c r="H665" i="29"/>
  <c r="G665" i="29"/>
  <c r="G662" i="29" s="1"/>
  <c r="U664" i="29"/>
  <c r="S664" i="29"/>
  <c r="P664" i="29"/>
  <c r="L664" i="29"/>
  <c r="U663" i="29"/>
  <c r="U662" i="29" s="1"/>
  <c r="T663" i="29"/>
  <c r="T662" i="29" s="1"/>
  <c r="S663" i="29"/>
  <c r="R663" i="29"/>
  <c r="Q663" i="29"/>
  <c r="Q662" i="29" s="1"/>
  <c r="P663" i="29"/>
  <c r="O663" i="29"/>
  <c r="N663" i="29"/>
  <c r="M663" i="29"/>
  <c r="K663" i="29"/>
  <c r="L663" i="29" s="1"/>
  <c r="J663" i="29"/>
  <c r="J662" i="29" s="1"/>
  <c r="I663" i="29"/>
  <c r="H663" i="29"/>
  <c r="H662" i="29" s="1"/>
  <c r="G663" i="29"/>
  <c r="S662" i="29"/>
  <c r="M662" i="29"/>
  <c r="L661" i="29"/>
  <c r="U660" i="29"/>
  <c r="T660" i="29"/>
  <c r="S660" i="29"/>
  <c r="R660" i="29"/>
  <c r="Q660" i="29"/>
  <c r="P660" i="29"/>
  <c r="O660" i="29"/>
  <c r="N660" i="29"/>
  <c r="M660" i="29"/>
  <c r="L660" i="29"/>
  <c r="K660" i="29"/>
  <c r="K649" i="29" s="1"/>
  <c r="J660" i="29"/>
  <c r="I660" i="29"/>
  <c r="L659" i="29"/>
  <c r="U658" i="29"/>
  <c r="T658" i="29"/>
  <c r="S658" i="29"/>
  <c r="R658" i="29"/>
  <c r="Q658" i="29"/>
  <c r="P658" i="29"/>
  <c r="O658" i="29"/>
  <c r="N658" i="29"/>
  <c r="M658" i="29"/>
  <c r="K658" i="29"/>
  <c r="J658" i="29"/>
  <c r="I658" i="29"/>
  <c r="L658" i="29" s="1"/>
  <c r="L657" i="29"/>
  <c r="U656" i="29"/>
  <c r="T656" i="29"/>
  <c r="S656" i="29"/>
  <c r="R656" i="29"/>
  <c r="Q656" i="29"/>
  <c r="P656" i="29"/>
  <c r="O656" i="29"/>
  <c r="N656" i="29"/>
  <c r="M656" i="29"/>
  <c r="L656" i="29"/>
  <c r="K656" i="29"/>
  <c r="J656" i="29"/>
  <c r="I656" i="29"/>
  <c r="H656" i="29"/>
  <c r="G656" i="29"/>
  <c r="L655" i="29"/>
  <c r="U654" i="29"/>
  <c r="T654" i="29"/>
  <c r="S654" i="29"/>
  <c r="R654" i="29"/>
  <c r="Q654" i="29"/>
  <c r="P654" i="29"/>
  <c r="O654" i="29"/>
  <c r="N654" i="29"/>
  <c r="M654" i="29"/>
  <c r="L654" i="29"/>
  <c r="K654" i="29"/>
  <c r="J654" i="29"/>
  <c r="I654" i="29"/>
  <c r="H654" i="29"/>
  <c r="G654" i="29"/>
  <c r="U653" i="29"/>
  <c r="U652" i="29" s="1"/>
  <c r="S653" i="29"/>
  <c r="P653" i="29"/>
  <c r="L653" i="29"/>
  <c r="T652" i="29"/>
  <c r="S652" i="29"/>
  <c r="R652" i="29"/>
  <c r="Q652" i="29"/>
  <c r="P652" i="29"/>
  <c r="O652" i="29"/>
  <c r="N652" i="29"/>
  <c r="N649" i="29" s="1"/>
  <c r="M652" i="29"/>
  <c r="K652" i="29"/>
  <c r="J652" i="29"/>
  <c r="J649" i="29" s="1"/>
  <c r="I652" i="29"/>
  <c r="L652" i="29" s="1"/>
  <c r="H652" i="29"/>
  <c r="G652" i="29"/>
  <c r="U651" i="29"/>
  <c r="S651" i="29"/>
  <c r="P651" i="29"/>
  <c r="P650" i="29" s="1"/>
  <c r="P649" i="29" s="1"/>
  <c r="L651" i="29"/>
  <c r="U650" i="29"/>
  <c r="U649" i="29" s="1"/>
  <c r="T650" i="29"/>
  <c r="T649" i="29" s="1"/>
  <c r="S650" i="29"/>
  <c r="S649" i="29" s="1"/>
  <c r="R650" i="29"/>
  <c r="R649" i="29" s="1"/>
  <c r="Q650" i="29"/>
  <c r="O650" i="29"/>
  <c r="N650" i="29"/>
  <c r="M650" i="29"/>
  <c r="M649" i="29" s="1"/>
  <c r="L650" i="29"/>
  <c r="K650" i="29"/>
  <c r="J650" i="29"/>
  <c r="I650" i="29"/>
  <c r="H650" i="29"/>
  <c r="G650" i="29"/>
  <c r="Q649" i="29"/>
  <c r="L648" i="29"/>
  <c r="U647" i="29"/>
  <c r="T647" i="29"/>
  <c r="S647" i="29"/>
  <c r="R647" i="29"/>
  <c r="Q647" i="29"/>
  <c r="P647" i="29"/>
  <c r="O647" i="29"/>
  <c r="O640" i="29" s="1"/>
  <c r="N647" i="29"/>
  <c r="M647" i="29"/>
  <c r="L647" i="29"/>
  <c r="K647" i="29"/>
  <c r="J647" i="29"/>
  <c r="I647" i="29"/>
  <c r="L646" i="29"/>
  <c r="U645" i="29"/>
  <c r="T645" i="29"/>
  <c r="S645" i="29"/>
  <c r="R645" i="29"/>
  <c r="Q645" i="29"/>
  <c r="P645" i="29"/>
  <c r="O645" i="29"/>
  <c r="N645" i="29"/>
  <c r="M645" i="29"/>
  <c r="K645" i="29"/>
  <c r="J645" i="29"/>
  <c r="I645" i="29"/>
  <c r="I640" i="29" s="1"/>
  <c r="H645" i="29"/>
  <c r="G645" i="29"/>
  <c r="U644" i="29"/>
  <c r="S644" i="29"/>
  <c r="P644" i="29"/>
  <c r="L644" i="29"/>
  <c r="U643" i="29"/>
  <c r="T643" i="29"/>
  <c r="S643" i="29"/>
  <c r="R643" i="29"/>
  <c r="Q643" i="29"/>
  <c r="P643" i="29"/>
  <c r="P640" i="29" s="1"/>
  <c r="O643" i="29"/>
  <c r="N643" i="29"/>
  <c r="M643" i="29"/>
  <c r="L643" i="29"/>
  <c r="K643" i="29"/>
  <c r="J643" i="29"/>
  <c r="I643" i="29"/>
  <c r="H643" i="29"/>
  <c r="G643" i="29"/>
  <c r="U642" i="29"/>
  <c r="S642" i="29"/>
  <c r="P642" i="29"/>
  <c r="P641" i="29" s="1"/>
  <c r="L642" i="29"/>
  <c r="U641" i="29"/>
  <c r="U640" i="29" s="1"/>
  <c r="T641" i="29"/>
  <c r="T640" i="29" s="1"/>
  <c r="S641" i="29"/>
  <c r="S640" i="29" s="1"/>
  <c r="R641" i="29"/>
  <c r="Q641" i="29"/>
  <c r="Q640" i="29" s="1"/>
  <c r="O641" i="29"/>
  <c r="N641" i="29"/>
  <c r="M641" i="29"/>
  <c r="K641" i="29"/>
  <c r="J641" i="29"/>
  <c r="I641" i="29"/>
  <c r="L641" i="29" s="1"/>
  <c r="H641" i="29"/>
  <c r="G641" i="29"/>
  <c r="R640" i="29"/>
  <c r="H640" i="29"/>
  <c r="G640" i="29"/>
  <c r="L639" i="29"/>
  <c r="U638" i="29"/>
  <c r="T638" i="29"/>
  <c r="S638" i="29"/>
  <c r="R638" i="29"/>
  <c r="Q638" i="29"/>
  <c r="P638" i="29"/>
  <c r="O638" i="29"/>
  <c r="N638" i="29"/>
  <c r="M638" i="29"/>
  <c r="K638" i="29"/>
  <c r="J638" i="29"/>
  <c r="I638" i="29"/>
  <c r="L638" i="29" s="1"/>
  <c r="L637" i="29"/>
  <c r="U636" i="29"/>
  <c r="T636" i="29"/>
  <c r="S636" i="29"/>
  <c r="R636" i="29"/>
  <c r="Q636" i="29"/>
  <c r="P636" i="29"/>
  <c r="O636" i="29"/>
  <c r="N636" i="29"/>
  <c r="M636" i="29"/>
  <c r="L636" i="29"/>
  <c r="K636" i="29"/>
  <c r="J636" i="29"/>
  <c r="I636" i="29"/>
  <c r="H636" i="29"/>
  <c r="G636" i="29"/>
  <c r="G631" i="29" s="1"/>
  <c r="U635" i="29"/>
  <c r="U634" i="29" s="1"/>
  <c r="S635" i="29"/>
  <c r="S634" i="29" s="1"/>
  <c r="P635" i="29"/>
  <c r="P634" i="29" s="1"/>
  <c r="L635" i="29"/>
  <c r="T634" i="29"/>
  <c r="R634" i="29"/>
  <c r="Q634" i="29"/>
  <c r="O634" i="29"/>
  <c r="N634" i="29"/>
  <c r="M634" i="29"/>
  <c r="K634" i="29"/>
  <c r="J634" i="29"/>
  <c r="I634" i="29"/>
  <c r="L634" i="29" s="1"/>
  <c r="H634" i="29"/>
  <c r="G634" i="29"/>
  <c r="U633" i="29"/>
  <c r="U632" i="29" s="1"/>
  <c r="S633" i="29"/>
  <c r="P633" i="29"/>
  <c r="P632" i="29" s="1"/>
  <c r="L633" i="29"/>
  <c r="T632" i="29"/>
  <c r="T631" i="29" s="1"/>
  <c r="S632" i="29"/>
  <c r="R632" i="29"/>
  <c r="R631" i="29" s="1"/>
  <c r="Q632" i="29"/>
  <c r="Q631" i="29" s="1"/>
  <c r="O632" i="29"/>
  <c r="N632" i="29"/>
  <c r="M632" i="29"/>
  <c r="K632" i="29"/>
  <c r="J632" i="29"/>
  <c r="I632" i="29"/>
  <c r="H632" i="29"/>
  <c r="H631" i="29" s="1"/>
  <c r="G632" i="29"/>
  <c r="P631" i="29"/>
  <c r="K631" i="29"/>
  <c r="J631" i="29"/>
  <c r="I631" i="29"/>
  <c r="L631" i="29" s="1"/>
  <c r="L630" i="29"/>
  <c r="U629" i="29"/>
  <c r="T629" i="29"/>
  <c r="S629" i="29"/>
  <c r="R629" i="29"/>
  <c r="Q629" i="29"/>
  <c r="P629" i="29"/>
  <c r="O629" i="29"/>
  <c r="N629" i="29"/>
  <c r="M629" i="29"/>
  <c r="L629" i="29"/>
  <c r="K629" i="29"/>
  <c r="J629" i="29"/>
  <c r="I629" i="29"/>
  <c r="L628" i="29"/>
  <c r="U627" i="29"/>
  <c r="T627" i="29"/>
  <c r="S627" i="29"/>
  <c r="R627" i="29"/>
  <c r="Q627" i="29"/>
  <c r="P627" i="29"/>
  <c r="O627" i="29"/>
  <c r="N627" i="29"/>
  <c r="M627" i="29"/>
  <c r="K627" i="29"/>
  <c r="J627" i="29"/>
  <c r="I627" i="29"/>
  <c r="L627" i="29" s="1"/>
  <c r="H627" i="29"/>
  <c r="G627" i="29"/>
  <c r="G622" i="29" s="1"/>
  <c r="U626" i="29"/>
  <c r="U625" i="29" s="1"/>
  <c r="S626" i="29"/>
  <c r="S625" i="29" s="1"/>
  <c r="P626" i="29"/>
  <c r="P625" i="29" s="1"/>
  <c r="L626" i="29"/>
  <c r="T625" i="29"/>
  <c r="R625" i="29"/>
  <c r="Q625" i="29"/>
  <c r="Q622" i="29" s="1"/>
  <c r="O625" i="29"/>
  <c r="N625" i="29"/>
  <c r="M625" i="29"/>
  <c r="K625" i="29"/>
  <c r="J625" i="29"/>
  <c r="I625" i="29"/>
  <c r="L625" i="29" s="1"/>
  <c r="H625" i="29"/>
  <c r="G625" i="29"/>
  <c r="U624" i="29"/>
  <c r="U623" i="29" s="1"/>
  <c r="S624" i="29"/>
  <c r="S623" i="29" s="1"/>
  <c r="P624" i="29"/>
  <c r="L624" i="29"/>
  <c r="T623" i="29"/>
  <c r="R623" i="29"/>
  <c r="Q623" i="29"/>
  <c r="P623" i="29"/>
  <c r="O623" i="29"/>
  <c r="O622" i="29" s="1"/>
  <c r="N623" i="29"/>
  <c r="N622" i="29" s="1"/>
  <c r="M623" i="29"/>
  <c r="M622" i="29" s="1"/>
  <c r="K623" i="29"/>
  <c r="J623" i="29"/>
  <c r="J622" i="29" s="1"/>
  <c r="I623" i="29"/>
  <c r="H623" i="29"/>
  <c r="G623" i="29"/>
  <c r="T622" i="29"/>
  <c r="H622" i="29"/>
  <c r="L621" i="29"/>
  <c r="U620" i="29"/>
  <c r="T620" i="29"/>
  <c r="S620" i="29"/>
  <c r="R620" i="29"/>
  <c r="Q620" i="29"/>
  <c r="P620" i="29"/>
  <c r="O620" i="29"/>
  <c r="N620" i="29"/>
  <c r="M620" i="29"/>
  <c r="K620" i="29"/>
  <c r="J620" i="29"/>
  <c r="I620" i="29"/>
  <c r="L620" i="29" s="1"/>
  <c r="L619" i="29"/>
  <c r="U618" i="29"/>
  <c r="T618" i="29"/>
  <c r="S618" i="29"/>
  <c r="R618" i="29"/>
  <c r="Q618" i="29"/>
  <c r="P618" i="29"/>
  <c r="O618" i="29"/>
  <c r="N618" i="29"/>
  <c r="M618" i="29"/>
  <c r="K618" i="29"/>
  <c r="J618" i="29"/>
  <c r="I618" i="29"/>
  <c r="L618" i="29" s="1"/>
  <c r="H618" i="29"/>
  <c r="G618" i="29"/>
  <c r="U617" i="29"/>
  <c r="U616" i="29" s="1"/>
  <c r="S617" i="29"/>
  <c r="S616" i="29" s="1"/>
  <c r="P617" i="29"/>
  <c r="P616" i="29" s="1"/>
  <c r="L617" i="29"/>
  <c r="T616" i="29"/>
  <c r="R616" i="29"/>
  <c r="Q616" i="29"/>
  <c r="O616" i="29"/>
  <c r="N616" i="29"/>
  <c r="M616" i="29"/>
  <c r="L616" i="29"/>
  <c r="K616" i="29"/>
  <c r="J616" i="29"/>
  <c r="I616" i="29"/>
  <c r="H616" i="29"/>
  <c r="H613" i="29" s="1"/>
  <c r="G616" i="29"/>
  <c r="G613" i="29" s="1"/>
  <c r="U615" i="29"/>
  <c r="U614" i="29" s="1"/>
  <c r="S615" i="29"/>
  <c r="P615" i="29"/>
  <c r="P614" i="29" s="1"/>
  <c r="L615" i="29"/>
  <c r="T614" i="29"/>
  <c r="S614" i="29"/>
  <c r="S613" i="29" s="1"/>
  <c r="R614" i="29"/>
  <c r="Q614" i="29"/>
  <c r="O614" i="29"/>
  <c r="N614" i="29"/>
  <c r="N613" i="29" s="1"/>
  <c r="M614" i="29"/>
  <c r="M613" i="29" s="1"/>
  <c r="K614" i="29"/>
  <c r="K613" i="29" s="1"/>
  <c r="J614" i="29"/>
  <c r="I614" i="29"/>
  <c r="H614" i="29"/>
  <c r="G614" i="29"/>
  <c r="R613" i="29"/>
  <c r="Q613" i="29"/>
  <c r="O613" i="29"/>
  <c r="L612" i="29"/>
  <c r="U611" i="29"/>
  <c r="T611" i="29"/>
  <c r="S611" i="29"/>
  <c r="R611" i="29"/>
  <c r="Q611" i="29"/>
  <c r="P611" i="29"/>
  <c r="O611" i="29"/>
  <c r="N611" i="29"/>
  <c r="M611" i="29"/>
  <c r="K611" i="29"/>
  <c r="J611" i="29"/>
  <c r="I611" i="29"/>
  <c r="L611" i="29" s="1"/>
  <c r="L610" i="29"/>
  <c r="U609" i="29"/>
  <c r="T609" i="29"/>
  <c r="S609" i="29"/>
  <c r="R609" i="29"/>
  <c r="Q609" i="29"/>
  <c r="P609" i="29"/>
  <c r="O609" i="29"/>
  <c r="N609" i="29"/>
  <c r="M609" i="29"/>
  <c r="K609" i="29"/>
  <c r="J609" i="29"/>
  <c r="I609" i="29"/>
  <c r="L609" i="29" s="1"/>
  <c r="H609" i="29"/>
  <c r="G609" i="29"/>
  <c r="U608" i="29"/>
  <c r="U607" i="29" s="1"/>
  <c r="S608" i="29"/>
  <c r="S607" i="29" s="1"/>
  <c r="P608" i="29"/>
  <c r="P607" i="29" s="1"/>
  <c r="L608" i="29"/>
  <c r="T607" i="29"/>
  <c r="R607" i="29"/>
  <c r="Q607" i="29"/>
  <c r="O607" i="29"/>
  <c r="N607" i="29"/>
  <c r="M607" i="29"/>
  <c r="K607" i="29"/>
  <c r="J607" i="29"/>
  <c r="I607" i="29"/>
  <c r="L607" i="29" s="1"/>
  <c r="H607" i="29"/>
  <c r="G607" i="29"/>
  <c r="G604" i="29" s="1"/>
  <c r="U606" i="29"/>
  <c r="S606" i="29"/>
  <c r="P606" i="29"/>
  <c r="L606" i="29"/>
  <c r="U605" i="29"/>
  <c r="T605" i="29"/>
  <c r="S605" i="29"/>
  <c r="R605" i="29"/>
  <c r="Q605" i="29"/>
  <c r="P605" i="29"/>
  <c r="O605" i="29"/>
  <c r="N605" i="29"/>
  <c r="N604" i="29" s="1"/>
  <c r="M605" i="29"/>
  <c r="M604" i="29" s="1"/>
  <c r="K605" i="29"/>
  <c r="L605" i="29" s="1"/>
  <c r="J605" i="29"/>
  <c r="J604" i="29" s="1"/>
  <c r="I605" i="29"/>
  <c r="H605" i="29"/>
  <c r="G605" i="29"/>
  <c r="T604" i="29"/>
  <c r="S604" i="29"/>
  <c r="Q604" i="29"/>
  <c r="K604" i="29"/>
  <c r="I604" i="29"/>
  <c r="L603" i="29"/>
  <c r="L602" i="29"/>
  <c r="L601" i="29"/>
  <c r="L600" i="29"/>
  <c r="L599" i="29"/>
  <c r="L598" i="29"/>
  <c r="L597" i="29"/>
  <c r="L596" i="29"/>
  <c r="L595" i="29"/>
  <c r="U594" i="29"/>
  <c r="T594" i="29"/>
  <c r="S594" i="29"/>
  <c r="R594" i="29"/>
  <c r="Q594" i="29"/>
  <c r="P594" i="29"/>
  <c r="O594" i="29"/>
  <c r="N594" i="29"/>
  <c r="M594" i="29"/>
  <c r="K594" i="29"/>
  <c r="J594" i="29"/>
  <c r="I594" i="29"/>
  <c r="L594" i="29" s="1"/>
  <c r="L591" i="29"/>
  <c r="U590" i="29"/>
  <c r="T590" i="29"/>
  <c r="S590" i="29"/>
  <c r="R590" i="29"/>
  <c r="R583" i="29" s="1"/>
  <c r="Q590" i="29"/>
  <c r="P590" i="29"/>
  <c r="O590" i="29"/>
  <c r="N590" i="29"/>
  <c r="M590" i="29"/>
  <c r="K590" i="29"/>
  <c r="J590" i="29"/>
  <c r="I590" i="29"/>
  <c r="L590" i="29" s="1"/>
  <c r="H590" i="29"/>
  <c r="G590" i="29"/>
  <c r="L589" i="29"/>
  <c r="U588" i="29"/>
  <c r="T588" i="29"/>
  <c r="S588" i="29"/>
  <c r="R588" i="29"/>
  <c r="Q588" i="29"/>
  <c r="P588" i="29"/>
  <c r="O588" i="29"/>
  <c r="N588" i="29"/>
  <c r="N583" i="29" s="1"/>
  <c r="M588" i="29"/>
  <c r="M583" i="29" s="1"/>
  <c r="K588" i="29"/>
  <c r="J588" i="29"/>
  <c r="I588" i="29"/>
  <c r="L588" i="29" s="1"/>
  <c r="H588" i="29"/>
  <c r="G588" i="29"/>
  <c r="U587" i="29"/>
  <c r="U586" i="29" s="1"/>
  <c r="U583" i="29" s="1"/>
  <c r="S587" i="29"/>
  <c r="S586" i="29" s="1"/>
  <c r="P587" i="29"/>
  <c r="P586" i="29" s="1"/>
  <c r="L587" i="29"/>
  <c r="T586" i="29"/>
  <c r="R586" i="29"/>
  <c r="Q586" i="29"/>
  <c r="O586" i="29"/>
  <c r="N586" i="29"/>
  <c r="M586" i="29"/>
  <c r="K586" i="29"/>
  <c r="J586" i="29"/>
  <c r="I586" i="29"/>
  <c r="L586" i="29" s="1"/>
  <c r="H586" i="29"/>
  <c r="G586" i="29"/>
  <c r="U585" i="29"/>
  <c r="U584" i="29" s="1"/>
  <c r="S585" i="29"/>
  <c r="P585" i="29"/>
  <c r="P584" i="29" s="1"/>
  <c r="L585" i="29"/>
  <c r="T584" i="29"/>
  <c r="T583" i="29" s="1"/>
  <c r="S584" i="29"/>
  <c r="R584" i="29"/>
  <c r="Q584" i="29"/>
  <c r="O584" i="29"/>
  <c r="N584" i="29"/>
  <c r="M584" i="29"/>
  <c r="K584" i="29"/>
  <c r="K583" i="29" s="1"/>
  <c r="J584" i="29"/>
  <c r="J583" i="29" s="1"/>
  <c r="I584" i="29"/>
  <c r="H584" i="29"/>
  <c r="H583" i="29" s="1"/>
  <c r="G584" i="29"/>
  <c r="G583" i="29" s="1"/>
  <c r="U582" i="29"/>
  <c r="S582" i="29"/>
  <c r="S581" i="29" s="1"/>
  <c r="P582" i="29"/>
  <c r="P581" i="29" s="1"/>
  <c r="L582" i="29"/>
  <c r="U581" i="29"/>
  <c r="T581" i="29"/>
  <c r="R581" i="29"/>
  <c r="Q581" i="29"/>
  <c r="O581" i="29"/>
  <c r="O573" i="29" s="1"/>
  <c r="N581" i="29"/>
  <c r="M581" i="29"/>
  <c r="K581" i="29"/>
  <c r="J581" i="29"/>
  <c r="I581" i="29"/>
  <c r="L581" i="29" s="1"/>
  <c r="H581" i="29"/>
  <c r="G581" i="29"/>
  <c r="U580" i="29"/>
  <c r="S580" i="29"/>
  <c r="P580" i="29"/>
  <c r="L580" i="29"/>
  <c r="U579" i="29"/>
  <c r="S579" i="29"/>
  <c r="P579" i="29"/>
  <c r="U578" i="29"/>
  <c r="U576" i="29" s="1"/>
  <c r="U573" i="29" s="1"/>
  <c r="S578" i="29"/>
  <c r="P578" i="29"/>
  <c r="L578" i="29"/>
  <c r="U577" i="29"/>
  <c r="S577" i="29"/>
  <c r="P577" i="29"/>
  <c r="L577" i="29"/>
  <c r="T576" i="29"/>
  <c r="R576" i="29"/>
  <c r="Q576" i="29"/>
  <c r="O576" i="29"/>
  <c r="N576" i="29"/>
  <c r="M576" i="29"/>
  <c r="K576" i="29"/>
  <c r="J576" i="29"/>
  <c r="I576" i="29"/>
  <c r="H576" i="29"/>
  <c r="G576" i="29"/>
  <c r="U575" i="29"/>
  <c r="U574" i="29" s="1"/>
  <c r="S575" i="29"/>
  <c r="S574" i="29" s="1"/>
  <c r="P575" i="29"/>
  <c r="P574" i="29" s="1"/>
  <c r="L575" i="29"/>
  <c r="T574" i="29"/>
  <c r="T573" i="29" s="1"/>
  <c r="R574" i="29"/>
  <c r="R573" i="29" s="1"/>
  <c r="Q574" i="29"/>
  <c r="Q573" i="29" s="1"/>
  <c r="O574" i="29"/>
  <c r="N574" i="29"/>
  <c r="M574" i="29"/>
  <c r="L574" i="29"/>
  <c r="K574" i="29"/>
  <c r="J574" i="29"/>
  <c r="I574" i="29"/>
  <c r="H574" i="29"/>
  <c r="G574" i="29"/>
  <c r="G573" i="29" s="1"/>
  <c r="G572" i="29" s="1"/>
  <c r="M573" i="29"/>
  <c r="M572" i="29" s="1"/>
  <c r="J573" i="29"/>
  <c r="I573" i="29"/>
  <c r="H573" i="29"/>
  <c r="H572" i="29" s="1"/>
  <c r="J572" i="29"/>
  <c r="U571" i="29"/>
  <c r="U570" i="29" s="1"/>
  <c r="U569" i="29" s="1"/>
  <c r="S571" i="29"/>
  <c r="S570" i="29" s="1"/>
  <c r="S569" i="29" s="1"/>
  <c r="P571" i="29"/>
  <c r="P570" i="29" s="1"/>
  <c r="P569" i="29" s="1"/>
  <c r="L571" i="29"/>
  <c r="T570" i="29"/>
  <c r="R570" i="29"/>
  <c r="R569" i="29" s="1"/>
  <c r="Q570" i="29"/>
  <c r="Q569" i="29" s="1"/>
  <c r="O570" i="29"/>
  <c r="O569" i="29" s="1"/>
  <c r="N570" i="29"/>
  <c r="M570" i="29"/>
  <c r="K570" i="29"/>
  <c r="K569" i="29" s="1"/>
  <c r="J570" i="29"/>
  <c r="I570" i="29"/>
  <c r="L570" i="29" s="1"/>
  <c r="H570" i="29"/>
  <c r="H569" i="29" s="1"/>
  <c r="G570" i="29"/>
  <c r="G569" i="29" s="1"/>
  <c r="T569" i="29"/>
  <c r="N569" i="29"/>
  <c r="M569" i="29"/>
  <c r="J569" i="29"/>
  <c r="I569" i="29"/>
  <c r="L569" i="29" s="1"/>
  <c r="L568" i="29"/>
  <c r="U567" i="29"/>
  <c r="T567" i="29"/>
  <c r="T566" i="29" s="1"/>
  <c r="S567" i="29"/>
  <c r="R567" i="29"/>
  <c r="R566" i="29" s="1"/>
  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r="I567" i="29"/>
  <c r="L567" i="29" s="1"/>
  <c r="H567" i="29"/>
  <c r="H566" i="29" s="1"/>
  <c r="G567" i="29"/>
  <c r="U566" i="29"/>
  <c r="S566" i="29"/>
  <c r="Q566" i="29"/>
  <c r="P566" i="29"/>
  <c r="J566" i="29"/>
  <c r="I566" i="29"/>
  <c r="L566" i="29" s="1"/>
  <c r="G566" i="29"/>
  <c r="L565" i="29"/>
  <c r="U564" i="29"/>
  <c r="U563" i="29" s="1"/>
  <c r="T564" i="29"/>
  <c r="S564" i="29"/>
  <c r="S563" i="29" s="1"/>
  <c r="R564" i="29"/>
  <c r="Q564" i="29"/>
  <c r="Q563" i="29" s="1"/>
  <c r="P564" i="29"/>
  <c r="O564" i="29"/>
  <c r="N564" i="29"/>
  <c r="M564" i="29"/>
  <c r="K564" i="29"/>
  <c r="K563" i="29" s="1"/>
  <c r="J564" i="29"/>
  <c r="J563" i="29" s="1"/>
  <c r="I564" i="29"/>
  <c r="I563" i="29" s="1"/>
  <c r="L563" i="29" s="1"/>
  <c r="H564" i="29"/>
  <c r="H563" i="29" s="1"/>
  <c r="G564" i="29"/>
  <c r="G563" i="29" s="1"/>
  <c r="T563" i="29"/>
  <c r="R563" i="29"/>
  <c r="P563" i="29"/>
  <c r="O563" i="29"/>
  <c r="N563" i="29"/>
  <c r="M563" i="29"/>
  <c r="U562" i="29"/>
  <c r="U561" i="29" s="1"/>
  <c r="S562" i="29"/>
  <c r="S561" i="29" s="1"/>
  <c r="P562" i="29"/>
  <c r="L562" i="29"/>
  <c r="T561" i="29"/>
  <c r="R561" i="29"/>
  <c r="Q561" i="29"/>
  <c r="P561" i="29"/>
  <c r="O561" i="29"/>
  <c r="O558" i="29" s="1"/>
  <c r="N561" i="29"/>
  <c r="M561" i="29"/>
  <c r="K561" i="29"/>
  <c r="J561" i="29"/>
  <c r="I561" i="29"/>
  <c r="L561" i="29" s="1"/>
  <c r="H561" i="29"/>
  <c r="G561" i="29"/>
  <c r="G558" i="29" s="1"/>
  <c r="U560" i="29"/>
  <c r="S560" i="29"/>
  <c r="P560" i="29"/>
  <c r="L560" i="29"/>
  <c r="U559" i="29"/>
  <c r="U558" i="29" s="1"/>
  <c r="T559" i="29"/>
  <c r="T558" i="29" s="1"/>
  <c r="S559" i="29"/>
  <c r="R559" i="29"/>
  <c r="R558" i="29" s="1"/>
  <c r="Q559" i="29"/>
  <c r="P559" i="29"/>
  <c r="O559" i="29"/>
  <c r="N559" i="29"/>
  <c r="N558" i="29" s="1"/>
  <c r="M559" i="29"/>
  <c r="K559" i="29"/>
  <c r="L559" i="29" s="1"/>
  <c r="J559" i="29"/>
  <c r="I559" i="29"/>
  <c r="H559" i="29"/>
  <c r="G559" i="29"/>
  <c r="S558" i="29"/>
  <c r="Q558" i="29"/>
  <c r="M558" i="29"/>
  <c r="K558" i="29"/>
  <c r="J558" i="29"/>
  <c r="U557" i="29"/>
  <c r="S557" i="29"/>
  <c r="P557" i="29"/>
  <c r="P556" i="29" s="1"/>
  <c r="L557" i="29"/>
  <c r="U556" i="29"/>
  <c r="T556" i="29"/>
  <c r="S556" i="29"/>
  <c r="R556" i="29"/>
  <c r="Q556" i="29"/>
  <c r="O556" i="29"/>
  <c r="N556" i="29"/>
  <c r="M556" i="29"/>
  <c r="M551" i="29" s="1"/>
  <c r="L556" i="29"/>
  <c r="K556" i="29"/>
  <c r="J556" i="29"/>
  <c r="I556" i="29"/>
  <c r="H556" i="29"/>
  <c r="G556" i="29"/>
  <c r="U555" i="29"/>
  <c r="S555" i="29"/>
  <c r="S554" i="29" s="1"/>
  <c r="P555" i="29"/>
  <c r="P554" i="29" s="1"/>
  <c r="L555" i="29"/>
  <c r="U554" i="29"/>
  <c r="U551" i="29" s="1"/>
  <c r="T554" i="29"/>
  <c r="R554" i="29"/>
  <c r="Q554" i="29"/>
  <c r="Q551" i="29" s="1"/>
  <c r="O554" i="29"/>
  <c r="O551" i="29" s="1"/>
  <c r="N554" i="29"/>
  <c r="M554" i="29"/>
  <c r="K554" i="29"/>
  <c r="K551" i="29" s="1"/>
  <c r="L551" i="29" s="1"/>
  <c r="J554" i="29"/>
  <c r="I554" i="29"/>
  <c r="H554" i="29"/>
  <c r="G554" i="29"/>
  <c r="G551" i="29" s="1"/>
  <c r="U553" i="29"/>
  <c r="U552" i="29" s="1"/>
  <c r="S553" i="29"/>
  <c r="P553" i="29"/>
  <c r="P552" i="29" s="1"/>
  <c r="L553" i="29"/>
  <c r="T552" i="29"/>
  <c r="T551" i="29" s="1"/>
  <c r="S552" i="29"/>
  <c r="S551" i="29" s="1"/>
  <c r="R552" i="29"/>
  <c r="R551" i="29" s="1"/>
  <c r="Q552" i="29"/>
  <c r="O552" i="29"/>
  <c r="N552" i="29"/>
  <c r="N551" i="29" s="1"/>
  <c r="M552" i="29"/>
  <c r="L552" i="29"/>
  <c r="K552" i="29"/>
  <c r="J552" i="29"/>
  <c r="I552" i="29"/>
  <c r="H552" i="29"/>
  <c r="G552" i="29"/>
  <c r="J551" i="29"/>
  <c r="I551" i="29"/>
  <c r="H551" i="29"/>
  <c r="U550" i="29"/>
  <c r="S550" i="29"/>
  <c r="S549" i="29" s="1"/>
  <c r="S548" i="29" s="1"/>
  <c r="P550" i="29"/>
  <c r="L550" i="29"/>
  <c r="U549" i="29"/>
  <c r="U548" i="29" s="1"/>
  <c r="T549" i="29"/>
  <c r="R549" i="29"/>
  <c r="R548" i="29" s="1"/>
  <c r="Q549" i="29"/>
  <c r="P549" i="29"/>
  <c r="P548" i="29" s="1"/>
  <c r="O549" i="29"/>
  <c r="O548" i="29" s="1"/>
  <c r="N549" i="29"/>
  <c r="N548" i="29" s="1"/>
  <c r="M549" i="29"/>
  <c r="M548" i="29" s="1"/>
  <c r="L549" i="29"/>
  <c r="K549" i="29"/>
  <c r="J549" i="29"/>
  <c r="J548" i="29" s="1"/>
  <c r="I549" i="29"/>
  <c r="H549" i="29"/>
  <c r="G549" i="29"/>
  <c r="G548" i="29" s="1"/>
  <c r="T548" i="29"/>
  <c r="Q548" i="29"/>
  <c r="K548" i="29"/>
  <c r="I548" i="29"/>
  <c r="L548" i="29" s="1"/>
  <c r="H548" i="29"/>
  <c r="U547" i="29"/>
  <c r="U546" i="29" s="1"/>
  <c r="U545" i="29" s="1"/>
  <c r="S547" i="29"/>
  <c r="S546" i="29" s="1"/>
  <c r="S545" i="29" s="1"/>
  <c r="P547" i="29"/>
  <c r="P546" i="29" s="1"/>
  <c r="L547" i="29"/>
  <c r="T546" i="29"/>
  <c r="T545" i="29" s="1"/>
  <c r="R546" i="29"/>
  <c r="R545" i="29" s="1"/>
  <c r="Q546" i="29"/>
  <c r="O546" i="29"/>
  <c r="N546" i="29"/>
  <c r="M546" i="29"/>
  <c r="M545" i="29" s="1"/>
  <c r="K546" i="29"/>
  <c r="K545" i="29" s="1"/>
  <c r="J546" i="29"/>
  <c r="I546" i="29"/>
  <c r="I545" i="29" s="1"/>
  <c r="L545" i="29" s="1"/>
  <c r="H546" i="29"/>
  <c r="H545" i="29" s="1"/>
  <c r="G546" i="29"/>
  <c r="G545" i="29" s="1"/>
  <c r="Q545" i="29"/>
  <c r="P545" i="29"/>
  <c r="O545" i="29"/>
  <c r="N545" i="29"/>
  <c r="J545" i="29"/>
  <c r="U544" i="29"/>
  <c r="U543" i="29" s="1"/>
  <c r="U542" i="29" s="1"/>
  <c r="S544" i="29"/>
  <c r="P544" i="29"/>
  <c r="L544" i="29"/>
  <c r="T543" i="29"/>
  <c r="T542" i="29" s="1"/>
  <c r="S543" i="29"/>
  <c r="S542" i="29" s="1"/>
  <c r="R543" i="29"/>
  <c r="R542" i="29" s="1"/>
  <c r="Q543" i="29"/>
  <c r="Q542" i="29" s="1"/>
  <c r="P543" i="29"/>
  <c r="O543" i="29"/>
  <c r="N543" i="29"/>
  <c r="M543" i="29"/>
  <c r="M542" i="29" s="1"/>
  <c r="L543" i="29"/>
  <c r="K543" i="29"/>
  <c r="K542" i="29" s="1"/>
  <c r="J543" i="29"/>
  <c r="I543" i="29"/>
  <c r="H543" i="29"/>
  <c r="H542" i="29" s="1"/>
  <c r="G543" i="29"/>
  <c r="P542" i="29"/>
  <c r="O542" i="29"/>
  <c r="N542" i="29"/>
  <c r="J542" i="29"/>
  <c r="I542" i="29"/>
  <c r="L542" i="29" s="1"/>
  <c r="G542" i="29"/>
  <c r="U541" i="29"/>
  <c r="S541" i="29"/>
  <c r="P541" i="29"/>
  <c r="L541" i="29"/>
  <c r="U540" i="29"/>
  <c r="T540" i="29"/>
  <c r="T539" i="29" s="1"/>
  <c r="S540" i="29"/>
  <c r="R540" i="29"/>
  <c r="R539" i="29" s="1"/>
  <c r="Q540" i="29"/>
  <c r="Q539" i="29" s="1"/>
  <c r="P540" i="29"/>
  <c r="O540" i="29"/>
  <c r="O539" i="29" s="1"/>
  <c r="N540" i="29"/>
  <c r="M540" i="29"/>
  <c r="M539" i="29" s="1"/>
  <c r="L540" i="29"/>
  <c r="K540" i="29"/>
  <c r="J540" i="29"/>
  <c r="I540" i="29"/>
  <c r="H540" i="29"/>
  <c r="H539" i="29" s="1"/>
  <c r="G540" i="29"/>
  <c r="U539" i="29"/>
  <c r="S539" i="29"/>
  <c r="P539" i="29"/>
  <c r="N539" i="29"/>
  <c r="L539" i="29"/>
  <c r="K539" i="29"/>
  <c r="J539" i="29"/>
  <c r="I539" i="29"/>
  <c r="G539" i="29"/>
  <c r="U538" i="29"/>
  <c r="S538" i="29"/>
  <c r="P538" i="29"/>
  <c r="P537" i="29" s="1"/>
  <c r="P536" i="29" s="1"/>
  <c r="L538" i="29"/>
  <c r="U537" i="29"/>
  <c r="U536" i="29" s="1"/>
  <c r="T537" i="29"/>
  <c r="S537" i="29"/>
  <c r="S536" i="29" s="1"/>
  <c r="R537" i="29"/>
  <c r="R536" i="29" s="1"/>
  <c r="Q537" i="29"/>
  <c r="O537" i="29"/>
  <c r="N537" i="29"/>
  <c r="N536" i="29" s="1"/>
  <c r="M537" i="29"/>
  <c r="M536" i="29" s="1"/>
  <c r="L537" i="29"/>
  <c r="K537" i="29"/>
  <c r="J537" i="29"/>
  <c r="J536" i="29" s="1"/>
  <c r="I537" i="29"/>
  <c r="H537" i="29"/>
  <c r="H536" i="29" s="1"/>
  <c r="G537" i="29"/>
  <c r="T536" i="29"/>
  <c r="Q536" i="29"/>
  <c r="O536" i="29"/>
  <c r="K536" i="29"/>
  <c r="I536" i="29"/>
  <c r="L536" i="29" s="1"/>
  <c r="G536" i="29"/>
  <c r="U535" i="29"/>
  <c r="U534" i="29" s="1"/>
  <c r="P535" i="29"/>
  <c r="P534" i="29" s="1"/>
  <c r="L535" i="29"/>
  <c r="T534" i="29"/>
  <c r="T533" i="29" s="1"/>
  <c r="S534" i="29"/>
  <c r="S533" i="29" s="1"/>
  <c r="R534" i="29"/>
  <c r="Q534" i="29"/>
  <c r="Q533" i="29" s="1"/>
  <c r="O534" i="29"/>
  <c r="N534" i="29"/>
  <c r="N533" i="29" s="1"/>
  <c r="M534" i="29"/>
  <c r="M533" i="29" s="1"/>
  <c r="K534" i="29"/>
  <c r="K533" i="29" s="1"/>
  <c r="J534" i="29"/>
  <c r="I534" i="29"/>
  <c r="H534" i="29"/>
  <c r="G534" i="29"/>
  <c r="G533" i="29" s="1"/>
  <c r="U533" i="29"/>
  <c r="R533" i="29"/>
  <c r="P533" i="29"/>
  <c r="O533" i="29"/>
  <c r="J533" i="29"/>
  <c r="H533" i="29"/>
  <c r="U532" i="29"/>
  <c r="S532" i="29"/>
  <c r="P532" i="29"/>
  <c r="L532" i="29"/>
  <c r="U531" i="29"/>
  <c r="T531" i="29"/>
  <c r="S531" i="29"/>
  <c r="R531" i="29"/>
  <c r="Q531" i="29"/>
  <c r="P531" i="29"/>
  <c r="O531" i="29"/>
  <c r="N531" i="29"/>
  <c r="M531" i="29"/>
  <c r="K531" i="29"/>
  <c r="K528" i="29" s="1"/>
  <c r="L528" i="29" s="1"/>
  <c r="J531" i="29"/>
  <c r="J528" i="29" s="1"/>
  <c r="I531" i="29"/>
  <c r="H531" i="29"/>
  <c r="G531" i="29"/>
  <c r="U530" i="29"/>
  <c r="S530" i="29"/>
  <c r="P530" i="29"/>
  <c r="P529" i="29" s="1"/>
  <c r="L530" i="29"/>
  <c r="U529" i="29"/>
  <c r="U528" i="29" s="1"/>
  <c r="T529" i="29"/>
  <c r="T528" i="29" s="1"/>
  <c r="S529" i="29"/>
  <c r="S528" i="29" s="1"/>
  <c r="R529" i="29"/>
  <c r="R528" i="29" s="1"/>
  <c r="Q529" i="29"/>
  <c r="O529" i="29"/>
  <c r="N529" i="29"/>
  <c r="N528" i="29" s="1"/>
  <c r="M529" i="29"/>
  <c r="M528" i="29" s="1"/>
  <c r="L529" i="29"/>
  <c r="K529" i="29"/>
  <c r="J529" i="29"/>
  <c r="I529" i="29"/>
  <c r="H529" i="29"/>
  <c r="H528" i="29" s="1"/>
  <c r="G529" i="29"/>
  <c r="Q528" i="29"/>
  <c r="O528" i="29"/>
  <c r="I528" i="29"/>
  <c r="G528" i="29"/>
  <c r="U527" i="29"/>
  <c r="S527" i="29"/>
  <c r="P527" i="29"/>
  <c r="P526" i="29" s="1"/>
  <c r="L527" i="29"/>
  <c r="U526" i="29"/>
  <c r="T526" i="29"/>
  <c r="T523" i="29" s="1"/>
  <c r="S526" i="29"/>
  <c r="R526" i="29"/>
  <c r="Q526" i="29"/>
  <c r="O526" i="29"/>
  <c r="N526" i="29"/>
  <c r="N523" i="29" s="1"/>
  <c r="M526" i="29"/>
  <c r="K526" i="29"/>
  <c r="J526" i="29"/>
  <c r="I526" i="29"/>
  <c r="I523" i="29" s="1"/>
  <c r="L523" i="29" s="1"/>
  <c r="H526" i="29"/>
  <c r="G526" i="29"/>
  <c r="U525" i="29"/>
  <c r="U524" i="29" s="1"/>
  <c r="S525" i="29"/>
  <c r="S524" i="29" s="1"/>
  <c r="S523" i="29" s="1"/>
  <c r="P525" i="29"/>
  <c r="L525" i="29"/>
  <c r="T524" i="29"/>
  <c r="R524" i="29"/>
  <c r="R523" i="29" s="1"/>
  <c r="Q524" i="29"/>
  <c r="Q523" i="29" s="1"/>
  <c r="P524" i="29"/>
  <c r="P523" i="29" s="1"/>
  <c r="O524" i="29"/>
  <c r="O523" i="29" s="1"/>
  <c r="N524" i="29"/>
  <c r="M524" i="29"/>
  <c r="M523" i="29" s="1"/>
  <c r="K524" i="29"/>
  <c r="L524" i="29" s="1"/>
  <c r="J524" i="29"/>
  <c r="I524" i="29"/>
  <c r="H524" i="29"/>
  <c r="H523" i="29" s="1"/>
  <c r="G524" i="29"/>
  <c r="U523" i="29"/>
  <c r="K523" i="29"/>
  <c r="J523" i="29"/>
  <c r="G523" i="29"/>
  <c r="U522" i="29"/>
  <c r="U521" i="29" s="1"/>
  <c r="S522" i="29"/>
  <c r="S521" i="29" s="1"/>
  <c r="P522" i="29"/>
  <c r="P521" i="29" s="1"/>
  <c r="L522" i="29"/>
  <c r="T521" i="29"/>
  <c r="R521" i="29"/>
  <c r="R518" i="29" s="1"/>
  <c r="Q521" i="29"/>
  <c r="O521" i="29"/>
  <c r="N521" i="29"/>
  <c r="M521" i="29"/>
  <c r="K521" i="29"/>
  <c r="J521" i="29"/>
  <c r="I521" i="29"/>
  <c r="H521" i="29"/>
  <c r="G521" i="29"/>
  <c r="U520" i="29"/>
  <c r="S520" i="29"/>
  <c r="P520" i="29"/>
  <c r="L520" i="29"/>
  <c r="U519" i="29"/>
  <c r="U518" i="29" s="1"/>
  <c r="T519" i="29"/>
  <c r="S519" i="29"/>
  <c r="R519" i="29"/>
  <c r="Q519" i="29"/>
  <c r="Q518" i="29" s="1"/>
  <c r="P519" i="29"/>
  <c r="O519" i="29"/>
  <c r="N519" i="29"/>
  <c r="M519" i="29"/>
  <c r="L519" i="29"/>
  <c r="K519" i="29"/>
  <c r="K518" i="29" s="1"/>
  <c r="J519" i="29"/>
  <c r="I519" i="29"/>
  <c r="H519" i="29"/>
  <c r="G519" i="29"/>
  <c r="T518" i="29"/>
  <c r="O518" i="29"/>
  <c r="N518" i="29"/>
  <c r="J518" i="29"/>
  <c r="U517" i="29"/>
  <c r="S517" i="29"/>
  <c r="P517" i="29"/>
  <c r="L517" i="29"/>
  <c r="U516" i="29"/>
  <c r="S516" i="29"/>
  <c r="S515" i="29" s="1"/>
  <c r="P516" i="29"/>
  <c r="L516" i="29"/>
  <c r="U515" i="29"/>
  <c r="T515" i="29"/>
  <c r="R515" i="29"/>
  <c r="Q515" i="29"/>
  <c r="P515" i="29"/>
  <c r="O515" i="29"/>
  <c r="N515" i="29"/>
  <c r="M515" i="29"/>
  <c r="K515" i="29"/>
  <c r="J515" i="29"/>
  <c r="I515" i="29"/>
  <c r="H515" i="29"/>
  <c r="G515" i="29"/>
  <c r="U514" i="29"/>
  <c r="S514" i="29"/>
  <c r="P514" i="29"/>
  <c r="L514" i="29"/>
  <c r="U513" i="29"/>
  <c r="S513" i="29"/>
  <c r="S510" i="29" s="1"/>
  <c r="P513" i="29"/>
  <c r="L513" i="29"/>
  <c r="U512" i="29"/>
  <c r="S512" i="29"/>
  <c r="P512" i="29"/>
  <c r="L512" i="29"/>
  <c r="U511" i="29"/>
  <c r="U510" i="29" s="1"/>
  <c r="U505" i="29" s="1"/>
  <c r="S511" i="29"/>
  <c r="P511" i="29"/>
  <c r="L511" i="29"/>
  <c r="T510" i="29"/>
  <c r="R510" i="29"/>
  <c r="Q510" i="29"/>
  <c r="P510" i="29"/>
  <c r="O510" i="29"/>
  <c r="O505" i="29" s="1"/>
  <c r="O504" i="29" s="1"/>
  <c r="N510" i="29"/>
  <c r="M510" i="29"/>
  <c r="K510" i="29"/>
  <c r="J510" i="29"/>
  <c r="I510" i="29"/>
  <c r="L510" i="29" s="1"/>
  <c r="H510" i="29"/>
  <c r="H505" i="29" s="1"/>
  <c r="G510" i="29"/>
  <c r="U509" i="29"/>
  <c r="U508" i="29" s="1"/>
  <c r="S509" i="29"/>
  <c r="P509" i="29"/>
  <c r="P508" i="29" s="1"/>
  <c r="L509" i="29"/>
  <c r="T508" i="29"/>
  <c r="S508" i="29"/>
  <c r="R508" i="29"/>
  <c r="Q508" i="29"/>
  <c r="Q505" i="29" s="1"/>
  <c r="O508" i="29"/>
  <c r="N508" i="29"/>
  <c r="M508" i="29"/>
  <c r="L508" i="29"/>
  <c r="K508" i="29"/>
  <c r="J508" i="29"/>
  <c r="I508" i="29"/>
  <c r="I505" i="29" s="1"/>
  <c r="H508" i="29"/>
  <c r="G508" i="29"/>
  <c r="U507" i="29"/>
  <c r="S507" i="29"/>
  <c r="S506" i="29" s="1"/>
  <c r="S505" i="29" s="1"/>
  <c r="P507" i="29"/>
  <c r="L507" i="29"/>
  <c r="U506" i="29"/>
  <c r="T506" i="29"/>
  <c r="T505" i="29" s="1"/>
  <c r="R506" i="29"/>
  <c r="R505" i="29" s="1"/>
  <c r="Q506" i="29"/>
  <c r="P506" i="29"/>
  <c r="P505" i="29" s="1"/>
  <c r="O506" i="29"/>
  <c r="N506" i="29"/>
  <c r="N505" i="29" s="1"/>
  <c r="N504" i="29" s="1"/>
  <c r="M506" i="29"/>
  <c r="K506" i="29"/>
  <c r="J506" i="29"/>
  <c r="I506" i="29"/>
  <c r="H506" i="29"/>
  <c r="G506" i="29"/>
  <c r="G505" i="29" s="1"/>
  <c r="M505" i="29"/>
  <c r="J505" i="29"/>
  <c r="U504" i="29"/>
  <c r="L503" i="29"/>
  <c r="U502" i="29"/>
  <c r="T502" i="29"/>
  <c r="S502" i="29"/>
  <c r="R502" i="29"/>
  <c r="R499" i="29" s="1"/>
  <c r="Q502" i="29"/>
  <c r="P502" i="29"/>
  <c r="O502" i="29"/>
  <c r="N502" i="29"/>
  <c r="M502" i="29"/>
  <c r="K502" i="29"/>
  <c r="J502" i="29"/>
  <c r="I502" i="29"/>
  <c r="L502" i="29" s="1"/>
  <c r="H502" i="29"/>
  <c r="H499" i="29" s="1"/>
  <c r="G502" i="29"/>
  <c r="U501" i="29"/>
  <c r="S501" i="29"/>
  <c r="S500" i="29" s="1"/>
  <c r="S499" i="29" s="1"/>
  <c r="P501" i="29"/>
  <c r="L501" i="29"/>
  <c r="U500" i="29"/>
  <c r="T500" i="29"/>
  <c r="R500" i="29"/>
  <c r="Q500" i="29"/>
  <c r="Q499" i="29" s="1"/>
  <c r="P500" i="29"/>
  <c r="O500" i="29"/>
  <c r="O499" i="29" s="1"/>
  <c r="N500" i="29"/>
  <c r="N499" i="29" s="1"/>
  <c r="M500" i="29"/>
  <c r="M499" i="29" s="1"/>
  <c r="K500" i="29"/>
  <c r="K499" i="29" s="1"/>
  <c r="J500" i="29"/>
  <c r="J499" i="29" s="1"/>
  <c r="I500" i="29"/>
  <c r="I499" i="29" s="1"/>
  <c r="L499" i="29" s="1"/>
  <c r="H500" i="29"/>
  <c r="G500" i="29"/>
  <c r="G499" i="29" s="1"/>
  <c r="T499" i="29"/>
  <c r="P499" i="29"/>
  <c r="U498" i="29"/>
  <c r="U497" i="29" s="1"/>
  <c r="U496" i="29" s="1"/>
  <c r="S498" i="29"/>
  <c r="S497" i="29" s="1"/>
  <c r="S496" i="29" s="1"/>
  <c r="P498" i="29"/>
  <c r="P497" i="29" s="1"/>
  <c r="P496" i="29" s="1"/>
  <c r="L498" i="29"/>
  <c r="T497" i="29"/>
  <c r="R497" i="29"/>
  <c r="Q497" i="29"/>
  <c r="O497" i="29"/>
  <c r="N497" i="29"/>
  <c r="N496" i="29" s="1"/>
  <c r="M497" i="29"/>
  <c r="M496" i="29" s="1"/>
  <c r="K497" i="29"/>
  <c r="J497" i="29"/>
  <c r="J496" i="29" s="1"/>
  <c r="I497" i="29"/>
  <c r="L497" i="29" s="1"/>
  <c r="H497" i="29"/>
  <c r="H496" i="29" s="1"/>
  <c r="G497" i="29"/>
  <c r="G496" i="29" s="1"/>
  <c r="T496" i="29"/>
  <c r="R496" i="29"/>
  <c r="Q496" i="29"/>
  <c r="O496" i="29"/>
  <c r="K496" i="29"/>
  <c r="U495" i="29"/>
  <c r="S495" i="29"/>
  <c r="P495" i="29"/>
  <c r="L495" i="29"/>
  <c r="U494" i="29"/>
  <c r="U493" i="29" s="1"/>
  <c r="T494" i="29"/>
  <c r="T493" i="29" s="1"/>
  <c r="S494" i="29"/>
  <c r="R494" i="29"/>
  <c r="R493" i="29" s="1"/>
  <c r="Q494" i="29"/>
  <c r="P494" i="29"/>
  <c r="O494" i="29"/>
  <c r="O493" i="29" s="1"/>
  <c r="N494" i="29"/>
  <c r="N493" i="29" s="1"/>
  <c r="M494" i="29"/>
  <c r="M493" i="29" s="1"/>
  <c r="K494" i="29"/>
  <c r="J494" i="29"/>
  <c r="J493" i="29" s="1"/>
  <c r="I494" i="29"/>
  <c r="L494" i="29" s="1"/>
  <c r="H494" i="29"/>
  <c r="G494" i="29"/>
  <c r="G493" i="29" s="1"/>
  <c r="S493" i="29"/>
  <c r="Q493" i="29"/>
  <c r="P493" i="29"/>
  <c r="K493" i="29"/>
  <c r="H493" i="29"/>
  <c r="U492" i="29"/>
  <c r="S492" i="29"/>
  <c r="P492" i="29"/>
  <c r="P491" i="29" s="1"/>
  <c r="P488" i="29" s="1"/>
  <c r="L492" i="29"/>
  <c r="U491" i="29"/>
  <c r="U488" i="29" s="1"/>
  <c r="T491" i="29"/>
  <c r="S491" i="29"/>
  <c r="S488" i="29" s="1"/>
  <c r="R491" i="29"/>
  <c r="R488" i="29" s="1"/>
  <c r="Q491" i="29"/>
  <c r="O491" i="29"/>
  <c r="O488" i="29" s="1"/>
  <c r="N491" i="29"/>
  <c r="N488" i="29" s="1"/>
  <c r="M491" i="29"/>
  <c r="L491" i="29"/>
  <c r="K491" i="29"/>
  <c r="J491" i="29"/>
  <c r="I491" i="29"/>
  <c r="H491" i="29"/>
  <c r="G491" i="29"/>
  <c r="G488" i="29" s="1"/>
  <c r="U490" i="29"/>
  <c r="S490" i="29"/>
  <c r="S489" i="29" s="1"/>
  <c r="P490" i="29"/>
  <c r="L490" i="29"/>
  <c r="U489" i="29"/>
  <c r="T489" i="29"/>
  <c r="R489" i="29"/>
  <c r="Q489" i="29"/>
  <c r="P489" i="29"/>
  <c r="O489" i="29"/>
  <c r="N489" i="29"/>
  <c r="M489" i="29"/>
  <c r="K489" i="29"/>
  <c r="J489" i="29"/>
  <c r="J488" i="29" s="1"/>
  <c r="I489" i="29"/>
  <c r="T488" i="29"/>
  <c r="Q488" i="29"/>
  <c r="M488" i="29"/>
  <c r="K488" i="29"/>
  <c r="H488" i="29"/>
  <c r="U487" i="29"/>
  <c r="S487" i="29"/>
  <c r="S486" i="29" s="1"/>
  <c r="P487" i="29"/>
  <c r="P486" i="29" s="1"/>
  <c r="L487" i="29"/>
  <c r="U486" i="29"/>
  <c r="U485" i="29" s="1"/>
  <c r="T486" i="29"/>
  <c r="T485" i="29" s="1"/>
  <c r="R486" i="29"/>
  <c r="R485" i="29" s="1"/>
  <c r="Q486" i="29"/>
  <c r="O486" i="29"/>
  <c r="O485" i="29" s="1"/>
  <c r="N486" i="29"/>
  <c r="N485" i="29" s="1"/>
  <c r="M486" i="29"/>
  <c r="K486" i="29"/>
  <c r="J486" i="29"/>
  <c r="J485" i="29" s="1"/>
  <c r="I486" i="29"/>
  <c r="L486" i="29" s="1"/>
  <c r="H486" i="29"/>
  <c r="H485" i="29" s="1"/>
  <c r="G486" i="29"/>
  <c r="G485" i="29" s="1"/>
  <c r="S485" i="29"/>
  <c r="Q485" i="29"/>
  <c r="P485" i="29"/>
  <c r="M485" i="29"/>
  <c r="K485" i="29"/>
  <c r="U484" i="29"/>
  <c r="U483" i="29" s="1"/>
  <c r="S484" i="29"/>
  <c r="S483" i="29" s="1"/>
  <c r="P484" i="29"/>
  <c r="P483" i="29" s="1"/>
  <c r="L484" i="29"/>
  <c r="T483" i="29"/>
  <c r="R483" i="29"/>
  <c r="Q483" i="29"/>
  <c r="O483" i="29"/>
  <c r="N483" i="29"/>
  <c r="M483" i="29"/>
  <c r="K483" i="29"/>
  <c r="J483" i="29"/>
  <c r="I483" i="29"/>
  <c r="L483" i="29" s="1"/>
  <c r="H483" i="29"/>
  <c r="G483" i="29"/>
  <c r="G480" i="29" s="1"/>
  <c r="U482" i="29"/>
  <c r="U481" i="29" s="1"/>
  <c r="S482" i="29"/>
  <c r="S481" i="29" s="1"/>
  <c r="P482" i="29"/>
  <c r="P481" i="29" s="1"/>
  <c r="L482" i="29"/>
  <c r="T481" i="29"/>
  <c r="R481" i="29"/>
  <c r="Q481" i="29"/>
  <c r="O481" i="29"/>
  <c r="O480" i="29" s="1"/>
  <c r="N481" i="29"/>
  <c r="N480" i="29" s="1"/>
  <c r="M481" i="29"/>
  <c r="M480" i="29" s="1"/>
  <c r="K481" i="29"/>
  <c r="K480" i="29" s="1"/>
  <c r="J481" i="29"/>
  <c r="J480" i="29" s="1"/>
  <c r="I481" i="29"/>
  <c r="I480" i="29" s="1"/>
  <c r="H481" i="29"/>
  <c r="H480" i="29" s="1"/>
  <c r="G481" i="29"/>
  <c r="U480" i="29"/>
  <c r="R480" i="29"/>
  <c r="U479" i="29"/>
  <c r="S479" i="29"/>
  <c r="S478" i="29" s="1"/>
  <c r="S477" i="29" s="1"/>
  <c r="P479" i="29"/>
  <c r="P478" i="29" s="1"/>
  <c r="P477" i="29" s="1"/>
  <c r="L479" i="29"/>
  <c r="U478" i="29"/>
  <c r="U477" i="29" s="1"/>
  <c r="T478" i="29"/>
  <c r="R478" i="29"/>
  <c r="Q478" i="29"/>
  <c r="Q477" i="29" s="1"/>
  <c r="O478" i="29"/>
  <c r="N478" i="29"/>
  <c r="M478" i="29"/>
  <c r="M477" i="29" s="1"/>
  <c r="K478" i="29"/>
  <c r="K477" i="29" s="1"/>
  <c r="J478" i="29"/>
  <c r="I478" i="29"/>
  <c r="L478" i="29" s="1"/>
  <c r="H478" i="29"/>
  <c r="H477" i="29" s="1"/>
  <c r="G478" i="29"/>
  <c r="G477" i="29" s="1"/>
  <c r="T477" i="29"/>
  <c r="R477" i="29"/>
  <c r="O477" i="29"/>
  <c r="N477" i="29"/>
  <c r="J477" i="29"/>
  <c r="U476" i="29"/>
  <c r="U475" i="29" s="1"/>
  <c r="U474" i="29" s="1"/>
  <c r="S476" i="29"/>
  <c r="P476" i="29"/>
  <c r="L476" i="29"/>
  <c r="T475" i="29"/>
  <c r="S475" i="29"/>
  <c r="S474" i="29" s="1"/>
  <c r="R475" i="29"/>
  <c r="Q475" i="29"/>
  <c r="Q474" i="29" s="1"/>
  <c r="P475" i="29"/>
  <c r="P474" i="29" s="1"/>
  <c r="O475" i="29"/>
  <c r="N475" i="29"/>
  <c r="M475" i="29"/>
  <c r="L475" i="29"/>
  <c r="K475" i="29"/>
  <c r="K474" i="29" s="1"/>
  <c r="J475" i="29"/>
  <c r="J474" i="29" s="1"/>
  <c r="I475" i="29"/>
  <c r="H475" i="29"/>
  <c r="H474" i="29" s="1"/>
  <c r="G475" i="29"/>
  <c r="G474" i="29" s="1"/>
  <c r="T474" i="29"/>
  <c r="R474" i="29"/>
  <c r="O474" i="29"/>
  <c r="N474" i="29"/>
  <c r="M474" i="29"/>
  <c r="I474" i="29"/>
  <c r="L474" i="29" s="1"/>
  <c r="U473" i="29"/>
  <c r="S473" i="29"/>
  <c r="P473" i="29"/>
  <c r="L473" i="29"/>
  <c r="U472" i="29"/>
  <c r="U471" i="29" s="1"/>
  <c r="T472" i="29"/>
  <c r="S472" i="29"/>
  <c r="S471" i="29" s="1"/>
  <c r="R472" i="29"/>
  <c r="R471" i="29" s="1"/>
  <c r="Q472" i="29"/>
  <c r="P472" i="29"/>
  <c r="P471" i="29" s="1"/>
  <c r="O472" i="29"/>
  <c r="N472" i="29"/>
  <c r="M472" i="29"/>
  <c r="M471" i="29" s="1"/>
  <c r="L472" i="29"/>
  <c r="K472" i="29"/>
  <c r="K471" i="29" s="1"/>
  <c r="J472" i="29"/>
  <c r="I472" i="29"/>
  <c r="H472" i="29"/>
  <c r="G472" i="29"/>
  <c r="G471" i="29" s="1"/>
  <c r="T471" i="29"/>
  <c r="Q471" i="29"/>
  <c r="O471" i="29"/>
  <c r="N471" i="29"/>
  <c r="J471" i="29"/>
  <c r="I471" i="29"/>
  <c r="L471" i="29" s="1"/>
  <c r="H471" i="29"/>
  <c r="U470" i="29"/>
  <c r="S470" i="29"/>
  <c r="P470" i="29"/>
  <c r="L470" i="29"/>
  <c r="U469" i="29"/>
  <c r="U468" i="29" s="1"/>
  <c r="T469" i="29"/>
  <c r="S469" i="29"/>
  <c r="S468" i="29" s="1"/>
  <c r="R469" i="29"/>
  <c r="Q469" i="29"/>
  <c r="Q468" i="29" s="1"/>
  <c r="P469" i="29"/>
  <c r="P468" i="29" s="1"/>
  <c r="O469" i="29"/>
  <c r="N469" i="29"/>
  <c r="N468" i="29" s="1"/>
  <c r="M469" i="29"/>
  <c r="M468" i="29" s="1"/>
  <c r="L469" i="29"/>
  <c r="K469" i="29"/>
  <c r="J469" i="29"/>
  <c r="I469" i="29"/>
  <c r="I468" i="29" s="1"/>
  <c r="L468" i="29" s="1"/>
  <c r="H469" i="29"/>
  <c r="G469" i="29"/>
  <c r="G468" i="29" s="1"/>
  <c r="T468" i="29"/>
  <c r="R468" i="29"/>
  <c r="O468" i="29"/>
  <c r="O467" i="29" s="1"/>
  <c r="K468" i="29"/>
  <c r="K467" i="29" s="1"/>
  <c r="J468" i="29"/>
  <c r="H468" i="29"/>
  <c r="U465" i="29"/>
  <c r="S465" i="29"/>
  <c r="P465" i="29"/>
  <c r="L465" i="29"/>
  <c r="U464" i="29"/>
  <c r="T464" i="29"/>
  <c r="S464" i="29"/>
  <c r="R464" i="29"/>
  <c r="Q464" i="29"/>
  <c r="P464" i="29"/>
  <c r="O464" i="29"/>
  <c r="N464" i="29"/>
  <c r="M464" i="29"/>
  <c r="K464" i="29"/>
  <c r="L464" i="29" s="1"/>
  <c r="J464" i="29"/>
  <c r="I464" i="29"/>
  <c r="H464" i="29"/>
  <c r="G464" i="29"/>
  <c r="U463" i="29"/>
  <c r="S463" i="29"/>
  <c r="P463" i="29"/>
  <c r="L463" i="29"/>
  <c r="U462" i="29"/>
  <c r="U461" i="29" s="1"/>
  <c r="S462" i="29"/>
  <c r="S461" i="29" s="1"/>
  <c r="P462" i="29"/>
  <c r="P461" i="29" s="1"/>
  <c r="L462" i="29"/>
  <c r="T461" i="29"/>
  <c r="R461" i="29"/>
  <c r="Q461" i="29"/>
  <c r="O461" i="29"/>
  <c r="N461" i="29"/>
  <c r="M461" i="29"/>
  <c r="L461" i="29"/>
  <c r="K461" i="29"/>
  <c r="K455" i="29" s="1"/>
  <c r="J461" i="29"/>
  <c r="I461" i="29"/>
  <c r="H461" i="29"/>
  <c r="G461" i="29"/>
  <c r="G455" i="29" s="1"/>
  <c r="U460" i="29"/>
  <c r="S460" i="29"/>
  <c r="S458" i="29" s="1"/>
  <c r="S455" i="29" s="1"/>
  <c r="P460" i="29"/>
  <c r="L460" i="29"/>
  <c r="U459" i="29"/>
  <c r="U458" i="29" s="1"/>
  <c r="S459" i="29"/>
  <c r="P459" i="29"/>
  <c r="L459" i="29"/>
  <c r="T458" i="29"/>
  <c r="R458" i="29"/>
  <c r="Q458" i="29"/>
  <c r="P458" i="29"/>
  <c r="O458" i="29"/>
  <c r="N458" i="29"/>
  <c r="M458" i="29"/>
  <c r="L458" i="29"/>
  <c r="K458" i="29"/>
  <c r="J458" i="29"/>
  <c r="I458" i="29"/>
  <c r="H458" i="29"/>
  <c r="G458" i="29"/>
  <c r="U457" i="29"/>
  <c r="S457" i="29"/>
  <c r="P457" i="29"/>
  <c r="L457" i="29"/>
  <c r="U456" i="29"/>
  <c r="T456" i="29"/>
  <c r="T455" i="29" s="1"/>
  <c r="S456" i="29"/>
  <c r="R456" i="29"/>
  <c r="R455" i="29" s="1"/>
  <c r="Q456" i="29"/>
  <c r="Q455" i="29" s="1"/>
  <c r="P456" i="29"/>
  <c r="O456" i="29"/>
  <c r="O455" i="29" s="1"/>
  <c r="N456" i="29"/>
  <c r="M456" i="29"/>
  <c r="M455" i="29" s="1"/>
  <c r="L456" i="29"/>
  <c r="K456" i="29"/>
  <c r="J456" i="29"/>
  <c r="I456" i="29"/>
  <c r="H456" i="29"/>
  <c r="G456" i="29"/>
  <c r="P455" i="29"/>
  <c r="N455" i="29"/>
  <c r="U454" i="29"/>
  <c r="U453" i="29" s="1"/>
  <c r="S454" i="29"/>
  <c r="P454" i="29"/>
  <c r="L454" i="29"/>
  <c r="T453" i="29"/>
  <c r="S453" i="29"/>
  <c r="R453" i="29"/>
  <c r="Q453" i="29"/>
  <c r="P453" i="29"/>
  <c r="O453" i="29"/>
  <c r="N453" i="29"/>
  <c r="N446" i="29" s="1"/>
  <c r="M453" i="29"/>
  <c r="K453" i="29"/>
  <c r="J453" i="29"/>
  <c r="I453" i="29"/>
  <c r="L453" i="29" s="1"/>
  <c r="H453" i="29"/>
  <c r="G453" i="29"/>
  <c r="U452" i="29"/>
  <c r="S452" i="29"/>
  <c r="P452" i="29"/>
  <c r="P451" i="29" s="1"/>
  <c r="L452" i="29"/>
  <c r="U451" i="29"/>
  <c r="T451" i="29"/>
  <c r="S451" i="29"/>
  <c r="R451" i="29"/>
  <c r="Q451" i="29"/>
  <c r="O451" i="29"/>
  <c r="N451" i="29"/>
  <c r="M451" i="29"/>
  <c r="K451" i="29"/>
  <c r="L451" i="29" s="1"/>
  <c r="J451" i="29"/>
  <c r="I451" i="29"/>
  <c r="H451" i="29"/>
  <c r="G451" i="29"/>
  <c r="U450" i="29"/>
  <c r="S450" i="29"/>
  <c r="P450" i="29"/>
  <c r="P447" i="29" s="1"/>
  <c r="P446" i="29" s="1"/>
  <c r="L450" i="29"/>
  <c r="U449" i="29"/>
  <c r="S449" i="29"/>
  <c r="P449" i="29"/>
  <c r="L449" i="29"/>
  <c r="U448" i="29"/>
  <c r="S448" i="29"/>
  <c r="S447" i="29" s="1"/>
  <c r="S446" i="29" s="1"/>
  <c r="P448" i="29"/>
  <c r="L448" i="29"/>
  <c r="U447" i="29"/>
  <c r="T447" i="29"/>
  <c r="R447" i="29"/>
  <c r="R446" i="29" s="1"/>
  <c r="Q447" i="29"/>
  <c r="Q446" i="29" s="1"/>
  <c r="O447" i="29"/>
  <c r="O446" i="29" s="1"/>
  <c r="N447" i="29"/>
  <c r="M447" i="29"/>
  <c r="L447" i="29"/>
  <c r="K447" i="29"/>
  <c r="J447" i="29"/>
  <c r="I447" i="29"/>
  <c r="H447" i="29"/>
  <c r="G447" i="29"/>
  <c r="T446" i="29"/>
  <c r="K446" i="29"/>
  <c r="G446" i="29"/>
  <c r="U445" i="29"/>
  <c r="U444" i="29" s="1"/>
  <c r="S445" i="29"/>
  <c r="S444" i="29" s="1"/>
  <c r="P445" i="29"/>
  <c r="P444" i="29" s="1"/>
  <c r="L445" i="29"/>
  <c r="T444" i="29"/>
  <c r="R444" i="29"/>
  <c r="Q444" i="29"/>
  <c r="O444" i="29"/>
  <c r="N444" i="29"/>
  <c r="M444" i="29"/>
  <c r="K444" i="29"/>
  <c r="J444" i="29"/>
  <c r="I444" i="29"/>
  <c r="L444" i="29" s="1"/>
  <c r="H444" i="29"/>
  <c r="G444" i="29"/>
  <c r="U443" i="29"/>
  <c r="U442" i="29" s="1"/>
  <c r="S443" i="29"/>
  <c r="S442" i="29" s="1"/>
  <c r="P443" i="29"/>
  <c r="P442" i="29" s="1"/>
  <c r="L443" i="29"/>
  <c r="T442" i="29"/>
  <c r="R442" i="29"/>
  <c r="Q442" i="29"/>
  <c r="O442" i="29"/>
  <c r="N442" i="29"/>
  <c r="M442" i="29"/>
  <c r="L442" i="29"/>
  <c r="K442" i="29"/>
  <c r="K433" i="29" s="1"/>
  <c r="J442" i="29"/>
  <c r="I442" i="29"/>
  <c r="H442" i="29"/>
  <c r="G442" i="29"/>
  <c r="U441" i="29"/>
  <c r="U440" i="29" s="1"/>
  <c r="S441" i="29"/>
  <c r="S440" i="29" s="1"/>
  <c r="P441" i="29"/>
  <c r="L441" i="29"/>
  <c r="T440" i="29"/>
  <c r="R440" i="29"/>
  <c r="Q440" i="29"/>
  <c r="P440" i="29"/>
  <c r="O440" i="29"/>
  <c r="N440" i="29"/>
  <c r="M440" i="29"/>
  <c r="L440" i="29"/>
  <c r="K440" i="29"/>
  <c r="J440" i="29"/>
  <c r="I440" i="29"/>
  <c r="H440" i="29"/>
  <c r="G440" i="29"/>
  <c r="G433" i="29" s="1"/>
  <c r="U439" i="29"/>
  <c r="U438" i="29" s="1"/>
  <c r="S439" i="29"/>
  <c r="P439" i="29"/>
  <c r="L439" i="29"/>
  <c r="T438" i="29"/>
  <c r="S438" i="29"/>
  <c r="R438" i="29"/>
  <c r="Q438" i="29"/>
  <c r="Q433" i="29" s="1"/>
  <c r="P438" i="29"/>
  <c r="O438" i="29"/>
  <c r="O433" i="29" s="1"/>
  <c r="N438" i="29"/>
  <c r="M438" i="29"/>
  <c r="K438" i="29"/>
  <c r="J438" i="29"/>
  <c r="I438" i="29"/>
  <c r="L438" i="29" s="1"/>
  <c r="H438" i="29"/>
  <c r="G438" i="29"/>
  <c r="U437" i="29"/>
  <c r="S437" i="29"/>
  <c r="P437" i="29"/>
  <c r="L437" i="29"/>
  <c r="U436" i="29"/>
  <c r="S436" i="29"/>
  <c r="P436" i="29"/>
  <c r="L436" i="29"/>
  <c r="U435" i="29"/>
  <c r="U434" i="29" s="1"/>
  <c r="U433" i="29" s="1"/>
  <c r="S435" i="29"/>
  <c r="S434" i="29" s="1"/>
  <c r="P435" i="29"/>
  <c r="L435" i="29"/>
  <c r="T434" i="29"/>
  <c r="R434" i="29"/>
  <c r="Q434" i="29"/>
  <c r="O434" i="29"/>
  <c r="N434" i="29"/>
  <c r="M434" i="29"/>
  <c r="M433" i="29" s="1"/>
  <c r="K434" i="29"/>
  <c r="J434" i="29"/>
  <c r="J433" i="29" s="1"/>
  <c r="I434" i="29"/>
  <c r="H434" i="29"/>
  <c r="H433" i="29" s="1"/>
  <c r="G434" i="29"/>
  <c r="R433" i="29"/>
  <c r="U432" i="29"/>
  <c r="S432" i="29"/>
  <c r="S431" i="29" s="1"/>
  <c r="P432" i="29"/>
  <c r="P431" i="29" s="1"/>
  <c r="L432" i="29"/>
  <c r="U431" i="29"/>
  <c r="T431" i="29"/>
  <c r="R431" i="29"/>
  <c r="Q431" i="29"/>
  <c r="O431" i="29"/>
  <c r="N431" i="29"/>
  <c r="M431" i="29"/>
  <c r="K431" i="29"/>
  <c r="J431" i="29"/>
  <c r="I431" i="29"/>
  <c r="L431" i="29" s="1"/>
  <c r="H431" i="29"/>
  <c r="G431" i="29"/>
  <c r="U430" i="29"/>
  <c r="U429" i="29" s="1"/>
  <c r="S430" i="29"/>
  <c r="P430" i="29"/>
  <c r="P429" i="29" s="1"/>
  <c r="L430" i="29"/>
  <c r="T429" i="29"/>
  <c r="S429" i="29"/>
  <c r="R429" i="29"/>
  <c r="Q429" i="29"/>
  <c r="O429" i="29"/>
  <c r="N429" i="29"/>
  <c r="M429" i="29"/>
  <c r="K429" i="29"/>
  <c r="J429" i="29"/>
  <c r="I429" i="29"/>
  <c r="L429" i="29" s="1"/>
  <c r="H429" i="29"/>
  <c r="G429" i="29"/>
  <c r="U428" i="29"/>
  <c r="S428" i="29"/>
  <c r="P428" i="29"/>
  <c r="L428" i="29"/>
  <c r="U427" i="29"/>
  <c r="S427" i="29"/>
  <c r="P427" i="29"/>
  <c r="L427" i="29"/>
  <c r="U426" i="29"/>
  <c r="T426" i="29"/>
  <c r="S426" i="29"/>
  <c r="R426" i="29"/>
  <c r="Q426" i="29"/>
  <c r="P426" i="29"/>
  <c r="O426" i="29"/>
  <c r="N426" i="29"/>
  <c r="M426" i="29"/>
  <c r="K426" i="29"/>
  <c r="J426" i="29"/>
  <c r="I426" i="29"/>
  <c r="L426" i="29" s="1"/>
  <c r="H426" i="29"/>
  <c r="G426" i="29"/>
  <c r="U425" i="29"/>
  <c r="S425" i="29"/>
  <c r="P425" i="29"/>
  <c r="L425" i="29"/>
  <c r="U424" i="29"/>
  <c r="S424" i="29"/>
  <c r="P424" i="29"/>
  <c r="P421" i="29" s="1"/>
  <c r="L424" i="29"/>
  <c r="U423" i="29"/>
  <c r="S423" i="29"/>
  <c r="P423" i="29"/>
  <c r="L423" i="29"/>
  <c r="U422" i="29"/>
  <c r="S422" i="29"/>
  <c r="S421" i="29" s="1"/>
  <c r="P422" i="29"/>
  <c r="L422" i="29"/>
  <c r="T421" i="29"/>
  <c r="R421" i="29"/>
  <c r="Q421" i="29"/>
  <c r="O421" i="29"/>
  <c r="O418" i="29" s="1"/>
  <c r="N421" i="29"/>
  <c r="M421" i="29"/>
  <c r="M418" i="29" s="1"/>
  <c r="K421" i="29"/>
  <c r="J421" i="29"/>
  <c r="I421" i="29"/>
  <c r="L421" i="29" s="1"/>
  <c r="H421" i="29"/>
  <c r="H418" i="29" s="1"/>
  <c r="G421" i="29"/>
  <c r="U420" i="29"/>
  <c r="S420" i="29"/>
  <c r="P420" i="29"/>
  <c r="L420" i="29"/>
  <c r="U419" i="29"/>
  <c r="T419" i="29"/>
  <c r="T418" i="29" s="1"/>
  <c r="S419" i="29"/>
  <c r="R419" i="29"/>
  <c r="R418" i="29" s="1"/>
  <c r="Q419" i="29"/>
  <c r="P419" i="29"/>
  <c r="P418" i="29" s="1"/>
  <c r="O419" i="29"/>
  <c r="N419" i="29"/>
  <c r="M419" i="29"/>
  <c r="K419" i="29"/>
  <c r="L419" i="29" s="1"/>
  <c r="J419" i="29"/>
  <c r="J418" i="29" s="1"/>
  <c r="I419" i="29"/>
  <c r="H419" i="29"/>
  <c r="G419" i="29"/>
  <c r="K418" i="29"/>
  <c r="I418" i="29"/>
  <c r="L418" i="29" s="1"/>
  <c r="U417" i="29"/>
  <c r="U416" i="29" s="1"/>
  <c r="S417" i="29"/>
  <c r="P417" i="29"/>
  <c r="P416" i="29" s="1"/>
  <c r="L417" i="29"/>
  <c r="T416" i="29"/>
  <c r="S416" i="29"/>
  <c r="R416" i="29"/>
  <c r="Q416" i="29"/>
  <c r="O416" i="29"/>
  <c r="N416" i="29"/>
  <c r="M416" i="29"/>
  <c r="M400" i="29" s="1"/>
  <c r="K416" i="29"/>
  <c r="J416" i="29"/>
  <c r="I416" i="29"/>
  <c r="L416" i="29" s="1"/>
  <c r="H416" i="29"/>
  <c r="G416" i="29"/>
  <c r="U415" i="29"/>
  <c r="S415" i="29"/>
  <c r="P415" i="29"/>
  <c r="L415" i="29"/>
  <c r="U414" i="29"/>
  <c r="T414" i="29"/>
  <c r="S414" i="29"/>
  <c r="R414" i="29"/>
  <c r="R400" i="29" s="1"/>
  <c r="Q414" i="29"/>
  <c r="P414" i="29"/>
  <c r="O414" i="29"/>
  <c r="N414" i="29"/>
  <c r="M414" i="29"/>
  <c r="L414" i="29"/>
  <c r="K414" i="29"/>
  <c r="J414" i="29"/>
  <c r="I414" i="29"/>
  <c r="U413" i="29"/>
  <c r="S413" i="29"/>
  <c r="P413" i="29"/>
  <c r="L413" i="29"/>
  <c r="U412" i="29"/>
  <c r="S412" i="29"/>
  <c r="P412" i="29"/>
  <c r="P411" i="29" s="1"/>
  <c r="L412" i="29"/>
  <c r="U411" i="29"/>
  <c r="T411" i="29"/>
  <c r="S411" i="29"/>
  <c r="R411" i="29"/>
  <c r="Q411" i="29"/>
  <c r="O411" i="29"/>
  <c r="N411" i="29"/>
  <c r="M411" i="29"/>
  <c r="L411" i="29"/>
  <c r="K411" i="29"/>
  <c r="J411" i="29"/>
  <c r="I411" i="29"/>
  <c r="H411" i="29"/>
  <c r="G411" i="29"/>
  <c r="U410" i="29"/>
  <c r="U409" i="29" s="1"/>
  <c r="U400" i="29" s="1"/>
  <c r="S410" i="29"/>
  <c r="P410" i="29"/>
  <c r="P409" i="29" s="1"/>
  <c r="L410" i="29"/>
  <c r="T409" i="29"/>
  <c r="S409" i="29"/>
  <c r="R409" i="29"/>
  <c r="Q409" i="29"/>
  <c r="O409" i="29"/>
  <c r="N409" i="29"/>
  <c r="M409" i="29"/>
  <c r="K409" i="29"/>
  <c r="J409" i="29"/>
  <c r="I409" i="29"/>
  <c r="L409" i="29" s="1"/>
  <c r="H409" i="29"/>
  <c r="G409" i="29"/>
  <c r="U408" i="29"/>
  <c r="S408" i="29"/>
  <c r="S407" i="29" s="1"/>
  <c r="P408" i="29"/>
  <c r="L408" i="29"/>
  <c r="U407" i="29"/>
  <c r="T407" i="29"/>
  <c r="R407" i="29"/>
  <c r="Q407" i="29"/>
  <c r="P407" i="29"/>
  <c r="O407" i="29"/>
  <c r="N407" i="29"/>
  <c r="M407" i="29"/>
  <c r="K407" i="29"/>
  <c r="L407" i="29" s="1"/>
  <c r="J407" i="29"/>
  <c r="I407" i="29"/>
  <c r="H407" i="29"/>
  <c r="G407" i="29"/>
  <c r="U406" i="29"/>
  <c r="U404" i="29" s="1"/>
  <c r="S406" i="29"/>
  <c r="P406" i="29"/>
  <c r="L406" i="29"/>
  <c r="U405" i="29"/>
  <c r="S405" i="29"/>
  <c r="P405" i="29"/>
  <c r="P404" i="29" s="1"/>
  <c r="L405" i="29"/>
  <c r="T404" i="29"/>
  <c r="S404" i="29"/>
  <c r="R404" i="29"/>
  <c r="Q404" i="29"/>
  <c r="O404" i="29"/>
  <c r="N404" i="29"/>
  <c r="M404" i="29"/>
  <c r="L404" i="29"/>
  <c r="K404" i="29"/>
  <c r="J404" i="29"/>
  <c r="I404" i="29"/>
  <c r="H404" i="29"/>
  <c r="G404" i="29"/>
  <c r="U403" i="29"/>
  <c r="S403" i="29"/>
  <c r="P403" i="29"/>
  <c r="L403" i="29"/>
  <c r="U402" i="29"/>
  <c r="U401" i="29" s="1"/>
  <c r="S402" i="29"/>
  <c r="P402" i="29"/>
  <c r="P401" i="29" s="1"/>
  <c r="L402" i="29"/>
  <c r="T401" i="29"/>
  <c r="T400" i="29" s="1"/>
  <c r="S401" i="29"/>
  <c r="S400" i="29" s="1"/>
  <c r="R401" i="29"/>
  <c r="Q401" i="29"/>
  <c r="O401" i="29"/>
  <c r="N401" i="29"/>
  <c r="M401" i="29"/>
  <c r="K401" i="29"/>
  <c r="J401" i="29"/>
  <c r="J400" i="29" s="1"/>
  <c r="I401" i="29"/>
  <c r="H401" i="29"/>
  <c r="H400" i="29" s="1"/>
  <c r="G401" i="29"/>
  <c r="N400" i="29"/>
  <c r="G400" i="29"/>
  <c r="L399" i="29"/>
  <c r="U398" i="29"/>
  <c r="T398" i="29"/>
  <c r="S398" i="29"/>
  <c r="R398" i="29"/>
  <c r="Q398" i="29"/>
  <c r="P398" i="29"/>
  <c r="O398" i="29"/>
  <c r="N398" i="29"/>
  <c r="M398" i="29"/>
  <c r="K398" i="29"/>
  <c r="J398" i="29"/>
  <c r="I398" i="29"/>
  <c r="H398" i="29"/>
  <c r="G398" i="29"/>
  <c r="U397" i="29"/>
  <c r="U396" i="29" s="1"/>
  <c r="S397" i="29"/>
  <c r="S396" i="29" s="1"/>
  <c r="P397" i="29"/>
  <c r="P396" i="29" s="1"/>
  <c r="L397" i="29"/>
  <c r="T396" i="29"/>
  <c r="R396" i="29"/>
  <c r="Q396" i="29"/>
  <c r="O396" i="29"/>
  <c r="N396" i="29"/>
  <c r="M396" i="29"/>
  <c r="K396" i="29"/>
  <c r="J396" i="29"/>
  <c r="I396" i="29"/>
  <c r="L396" i="29" s="1"/>
  <c r="H396" i="29"/>
  <c r="G396" i="29"/>
  <c r="U395" i="29"/>
  <c r="U393" i="29" s="1"/>
  <c r="S395" i="29"/>
  <c r="P395" i="29"/>
  <c r="L395" i="29"/>
  <c r="U394" i="29"/>
  <c r="S394" i="29"/>
  <c r="P394" i="29"/>
  <c r="L394" i="29"/>
  <c r="T393" i="29"/>
  <c r="S393" i="29"/>
  <c r="R393" i="29"/>
  <c r="Q393" i="29"/>
  <c r="P393" i="29"/>
  <c r="O393" i="29"/>
  <c r="N393" i="29"/>
  <c r="M393" i="29"/>
  <c r="K393" i="29"/>
  <c r="L393" i="29" s="1"/>
  <c r="J393" i="29"/>
  <c r="I393" i="29"/>
  <c r="H393" i="29"/>
  <c r="G393" i="29"/>
  <c r="U392" i="29"/>
  <c r="S392" i="29"/>
  <c r="P392" i="29"/>
  <c r="L392" i="29"/>
  <c r="U391" i="29"/>
  <c r="S391" i="29"/>
  <c r="P391" i="29"/>
  <c r="L391" i="29"/>
  <c r="U390" i="29"/>
  <c r="S390" i="29"/>
  <c r="S387" i="29" s="1"/>
  <c r="P390" i="29"/>
  <c r="L390" i="29"/>
  <c r="U389" i="29"/>
  <c r="U387" i="29" s="1"/>
  <c r="S389" i="29"/>
  <c r="P389" i="29"/>
  <c r="L389" i="29"/>
  <c r="U388" i="29"/>
  <c r="S388" i="29"/>
  <c r="P388" i="29"/>
  <c r="L388" i="29"/>
  <c r="T387" i="29"/>
  <c r="R387" i="29"/>
  <c r="Q387" i="29"/>
  <c r="P387" i="29"/>
  <c r="O387" i="29"/>
  <c r="N387" i="29"/>
  <c r="M387" i="29"/>
  <c r="K387" i="29"/>
  <c r="L387" i="29" s="1"/>
  <c r="J387" i="29"/>
  <c r="I387" i="29"/>
  <c r="H387" i="29"/>
  <c r="G387" i="29"/>
  <c r="U386" i="29"/>
  <c r="S386" i="29"/>
  <c r="S385" i="29" s="1"/>
  <c r="P386" i="29"/>
  <c r="L386" i="29"/>
  <c r="U385" i="29"/>
  <c r="T385" i="29"/>
  <c r="R385" i="29"/>
  <c r="Q385" i="29"/>
  <c r="P385" i="29"/>
  <c r="O385" i="29"/>
  <c r="N385" i="29"/>
  <c r="M385" i="29"/>
  <c r="K385" i="29"/>
  <c r="J385" i="29"/>
  <c r="I385" i="29"/>
  <c r="L385" i="29" s="1"/>
  <c r="H385" i="29"/>
  <c r="G385" i="29"/>
  <c r="U384" i="29"/>
  <c r="S384" i="29"/>
  <c r="P384" i="29"/>
  <c r="L384" i="29"/>
  <c r="U383" i="29"/>
  <c r="S383" i="29"/>
  <c r="P383" i="29"/>
  <c r="L383" i="29"/>
  <c r="U382" i="29"/>
  <c r="S382" i="29"/>
  <c r="P382" i="29"/>
  <c r="L382" i="29"/>
  <c r="U381" i="29"/>
  <c r="S381" i="29"/>
  <c r="P381" i="29"/>
  <c r="L381" i="29"/>
  <c r="U380" i="29"/>
  <c r="S380" i="29"/>
  <c r="P380" i="29"/>
  <c r="L380" i="29"/>
  <c r="U379" i="29"/>
  <c r="S379" i="29"/>
  <c r="P379" i="29"/>
  <c r="L379" i="29"/>
  <c r="U378" i="29"/>
  <c r="S378" i="29"/>
  <c r="P378" i="29"/>
  <c r="L378" i="29"/>
  <c r="U377" i="29"/>
  <c r="S377" i="29"/>
  <c r="P377" i="29"/>
  <c r="L377" i="29"/>
  <c r="U376" i="29"/>
  <c r="T376" i="29"/>
  <c r="S376" i="29"/>
  <c r="R376" i="29"/>
  <c r="Q376" i="29"/>
  <c r="O376" i="29"/>
  <c r="N376" i="29"/>
  <c r="M376" i="29"/>
  <c r="K376" i="29"/>
  <c r="J376" i="29"/>
  <c r="I376" i="29"/>
  <c r="L376" i="29" s="1"/>
  <c r="H376" i="29"/>
  <c r="G376" i="29"/>
  <c r="U375" i="29"/>
  <c r="S375" i="29"/>
  <c r="P375" i="29"/>
  <c r="P372" i="29" s="1"/>
  <c r="L375" i="29"/>
  <c r="U374" i="29"/>
  <c r="S374" i="29"/>
  <c r="S372" i="29" s="1"/>
  <c r="P374" i="29"/>
  <c r="L374" i="29"/>
  <c r="U373" i="29"/>
  <c r="U372" i="29" s="1"/>
  <c r="S373" i="29"/>
  <c r="P373" i="29"/>
  <c r="L373" i="29"/>
  <c r="T372" i="29"/>
  <c r="R372" i="29"/>
  <c r="Q372" i="29"/>
  <c r="O372" i="29"/>
  <c r="N372" i="29"/>
  <c r="M372" i="29"/>
  <c r="K372" i="29"/>
  <c r="J372" i="29"/>
  <c r="I372" i="29"/>
  <c r="L372" i="29" s="1"/>
  <c r="H372" i="29"/>
  <c r="G372" i="29"/>
  <c r="U371" i="29"/>
  <c r="S371" i="29"/>
  <c r="P371" i="29"/>
  <c r="L371" i="29"/>
  <c r="J371" i="29"/>
  <c r="U370" i="29"/>
  <c r="S370" i="29"/>
  <c r="S367" i="29" s="1"/>
  <c r="P370" i="29"/>
  <c r="L370" i="29"/>
  <c r="J370" i="29"/>
  <c r="U369" i="29"/>
  <c r="U367" i="29" s="1"/>
  <c r="S369" i="29"/>
  <c r="P369" i="29"/>
  <c r="L369" i="29"/>
  <c r="J369" i="29"/>
  <c r="U368" i="29"/>
  <c r="S368" i="29"/>
  <c r="P368" i="29"/>
  <c r="L368" i="29"/>
  <c r="J368" i="29"/>
  <c r="J367" i="29" s="1"/>
  <c r="T367" i="29"/>
  <c r="R367" i="29"/>
  <c r="Q367" i="29"/>
  <c r="O367" i="29"/>
  <c r="N367" i="29"/>
  <c r="M367" i="29"/>
  <c r="L367" i="29"/>
  <c r="K367" i="29"/>
  <c r="I367" i="29"/>
  <c r="H367" i="29"/>
  <c r="G367" i="29"/>
  <c r="U366" i="29"/>
  <c r="S366" i="29"/>
  <c r="P366" i="29"/>
  <c r="L366" i="29"/>
  <c r="J366" i="29"/>
  <c r="U365" i="29"/>
  <c r="S365" i="29"/>
  <c r="P365" i="29"/>
  <c r="L365" i="29"/>
  <c r="J365" i="29"/>
  <c r="U364" i="29"/>
  <c r="U363" i="29" s="1"/>
  <c r="S364" i="29"/>
  <c r="Q364" i="29"/>
  <c r="P364" i="29"/>
  <c r="L364" i="29"/>
  <c r="M364" i="29" s="1"/>
  <c r="J364" i="29"/>
  <c r="T363" i="29"/>
  <c r="S363" i="29"/>
  <c r="R363" i="29"/>
  <c r="Q363" i="29"/>
  <c r="P363" i="29"/>
  <c r="O363" i="29"/>
  <c r="K363" i="29"/>
  <c r="I363" i="29"/>
  <c r="L363" i="29" s="1"/>
  <c r="H363" i="29"/>
  <c r="G363" i="29"/>
  <c r="G356" i="29" s="1"/>
  <c r="U362" i="29"/>
  <c r="U361" i="29" s="1"/>
  <c r="S362" i="29"/>
  <c r="P362" i="29"/>
  <c r="P361" i="29" s="1"/>
  <c r="L362" i="29"/>
  <c r="J362" i="29"/>
  <c r="T361" i="29"/>
  <c r="S361" i="29"/>
  <c r="R361" i="29"/>
  <c r="Q361" i="29"/>
  <c r="O361" i="29"/>
  <c r="N361" i="29"/>
  <c r="M361" i="29"/>
  <c r="K361" i="29"/>
  <c r="L361" i="29" s="1"/>
  <c r="J361" i="29"/>
  <c r="I361" i="29"/>
  <c r="H361" i="29"/>
  <c r="G361" i="29"/>
  <c r="U360" i="29"/>
  <c r="S360" i="29"/>
  <c r="P360" i="29"/>
  <c r="L360" i="29"/>
  <c r="J360" i="29"/>
  <c r="U359" i="29"/>
  <c r="S359" i="29"/>
  <c r="P359" i="29"/>
  <c r="L359" i="29"/>
  <c r="J359" i="29"/>
  <c r="U358" i="29"/>
  <c r="U357" i="29" s="1"/>
  <c r="S358" i="29"/>
  <c r="S357" i="29" s="1"/>
  <c r="P358" i="29"/>
  <c r="P357" i="29" s="1"/>
  <c r="L358" i="29"/>
  <c r="J358" i="29"/>
  <c r="J357" i="29" s="1"/>
  <c r="T357" i="29"/>
  <c r="R357" i="29"/>
  <c r="Q357" i="29"/>
  <c r="O357" i="29"/>
  <c r="O356" i="29" s="1"/>
  <c r="N357" i="29"/>
  <c r="M357" i="29"/>
  <c r="K357" i="29"/>
  <c r="I357" i="29"/>
  <c r="H357" i="29"/>
  <c r="G357" i="29"/>
  <c r="T356" i="29"/>
  <c r="R356" i="29"/>
  <c r="Q356" i="29"/>
  <c r="U354" i="29"/>
  <c r="S354" i="29"/>
  <c r="S353" i="29" s="1"/>
  <c r="S352" i="29" s="1"/>
  <c r="P354" i="29"/>
  <c r="P353" i="29" s="1"/>
  <c r="L354" i="29"/>
  <c r="U353" i="29"/>
  <c r="U352" i="29" s="1"/>
  <c r="T353" i="29"/>
  <c r="T352" i="29" s="1"/>
  <c r="R353" i="29"/>
  <c r="R352" i="29" s="1"/>
  <c r="Q353" i="29"/>
  <c r="Q352" i="29" s="1"/>
  <c r="O353" i="29"/>
  <c r="O352" i="29" s="1"/>
  <c r="N353" i="29"/>
  <c r="M353" i="29"/>
  <c r="L353" i="29"/>
  <c r="K353" i="29"/>
  <c r="J353" i="29"/>
  <c r="I353" i="29"/>
  <c r="I352" i="29" s="1"/>
  <c r="H353" i="29"/>
  <c r="H352" i="29" s="1"/>
  <c r="G353" i="29"/>
  <c r="G352" i="29" s="1"/>
  <c r="P352" i="29"/>
  <c r="N352" i="29"/>
  <c r="M352" i="29"/>
  <c r="K352" i="29"/>
  <c r="J352" i="29"/>
  <c r="U351" i="29"/>
  <c r="S351" i="29"/>
  <c r="S350" i="29" s="1"/>
  <c r="S349" i="29" s="1"/>
  <c r="P351" i="29"/>
  <c r="P350" i="29" s="1"/>
  <c r="P349" i="29" s="1"/>
  <c r="L351" i="29"/>
  <c r="U350" i="29"/>
  <c r="U349" i="29" s="1"/>
  <c r="T350" i="29"/>
  <c r="T349" i="29" s="1"/>
  <c r="R350" i="29"/>
  <c r="Q350" i="29"/>
  <c r="O350" i="29"/>
  <c r="N350" i="29"/>
  <c r="N349" i="29" s="1"/>
  <c r="M350" i="29"/>
  <c r="M349" i="29" s="1"/>
  <c r="K350" i="29"/>
  <c r="J350" i="29"/>
  <c r="J349" i="29" s="1"/>
  <c r="I350" i="29"/>
  <c r="H350" i="29"/>
  <c r="H349" i="29" s="1"/>
  <c r="G350" i="29"/>
  <c r="R349" i="29"/>
  <c r="Q349" i="29"/>
  <c r="O349" i="29"/>
  <c r="K349" i="29"/>
  <c r="G349" i="29"/>
  <c r="L348" i="29"/>
  <c r="U347" i="29"/>
  <c r="T347" i="29"/>
  <c r="S347" i="29"/>
  <c r="R347" i="29"/>
  <c r="Q347" i="29"/>
  <c r="P347" i="29"/>
  <c r="O347" i="29"/>
  <c r="N347" i="29"/>
  <c r="M347" i="29"/>
  <c r="L347" i="29"/>
  <c r="K347" i="29"/>
  <c r="J347" i="29"/>
  <c r="I347" i="29"/>
  <c r="H347" i="29"/>
  <c r="G347" i="29"/>
  <c r="U346" i="29"/>
  <c r="S346" i="29"/>
  <c r="S345" i="29" s="1"/>
  <c r="P346" i="29"/>
  <c r="P345" i="29" s="1"/>
  <c r="L346" i="29"/>
  <c r="U345" i="29"/>
  <c r="U342" i="29" s="1"/>
  <c r="T345" i="29"/>
  <c r="T342" i="29" s="1"/>
  <c r="R345" i="29"/>
  <c r="Q345" i="29"/>
  <c r="O345" i="29"/>
  <c r="O342" i="29" s="1"/>
  <c r="N345" i="29"/>
  <c r="M345" i="29"/>
  <c r="K345" i="29"/>
  <c r="J345" i="29"/>
  <c r="I345" i="29"/>
  <c r="L345" i="29" s="1"/>
  <c r="H345" i="29"/>
  <c r="G345" i="29"/>
  <c r="U344" i="29"/>
  <c r="U343" i="29" s="1"/>
  <c r="S344" i="29"/>
  <c r="S343" i="29" s="1"/>
  <c r="P344" i="29"/>
  <c r="P343" i="29" s="1"/>
  <c r="L344" i="29"/>
  <c r="T343" i="29"/>
  <c r="R343" i="29"/>
  <c r="Q343" i="29"/>
  <c r="O343" i="29"/>
  <c r="N343" i="29"/>
  <c r="M343" i="29"/>
  <c r="M342" i="29" s="1"/>
  <c r="K343" i="29"/>
  <c r="J343" i="29"/>
  <c r="I343" i="29"/>
  <c r="L343" i="29" s="1"/>
  <c r="H343" i="29"/>
  <c r="H342" i="29" s="1"/>
  <c r="G343" i="29"/>
  <c r="R342" i="29"/>
  <c r="P342" i="29"/>
  <c r="K342" i="29"/>
  <c r="J342" i="29"/>
  <c r="I342" i="29"/>
  <c r="G342" i="29"/>
  <c r="U341" i="29"/>
  <c r="U340" i="29" s="1"/>
  <c r="U339" i="29" s="1"/>
  <c r="S341" i="29"/>
  <c r="P341" i="29"/>
  <c r="P340" i="29" s="1"/>
  <c r="L341" i="29"/>
  <c r="T340" i="29"/>
  <c r="T339" i="29" s="1"/>
  <c r="S340" i="29"/>
  <c r="S339" i="29" s="1"/>
  <c r="R340" i="29"/>
  <c r="R339" i="29" s="1"/>
  <c r="Q340" i="29"/>
  <c r="O340" i="29"/>
  <c r="O339" i="29" s="1"/>
  <c r="N340" i="29"/>
  <c r="N339" i="29" s="1"/>
  <c r="M340" i="29"/>
  <c r="M339" i="29" s="1"/>
  <c r="K340" i="29"/>
  <c r="K339" i="29" s="1"/>
  <c r="J340" i="29"/>
  <c r="I340" i="29"/>
  <c r="I339" i="29" s="1"/>
  <c r="H340" i="29"/>
  <c r="H339" i="29" s="1"/>
  <c r="G340" i="29"/>
  <c r="Q339" i="29"/>
  <c r="P339" i="29"/>
  <c r="J339" i="29"/>
  <c r="G339" i="29"/>
  <c r="U338" i="29"/>
  <c r="U337" i="29" s="1"/>
  <c r="S338" i="29"/>
  <c r="P338" i="29"/>
  <c r="P337" i="29" s="1"/>
  <c r="L338" i="29"/>
  <c r="T337" i="29"/>
  <c r="S337" i="29"/>
  <c r="R337" i="29"/>
  <c r="Q337" i="29"/>
  <c r="O337" i="29"/>
  <c r="N337" i="29"/>
  <c r="M337" i="29"/>
  <c r="K337" i="29"/>
  <c r="J337" i="29"/>
  <c r="I337" i="29"/>
  <c r="L337" i="29" s="1"/>
  <c r="H337" i="29"/>
  <c r="G337" i="29"/>
  <c r="U336" i="29"/>
  <c r="U335" i="29" s="1"/>
  <c r="S336" i="29"/>
  <c r="S335" i="29" s="1"/>
  <c r="P336" i="29"/>
  <c r="P335" i="29" s="1"/>
  <c r="L336" i="29"/>
  <c r="T335" i="29"/>
  <c r="R335" i="29"/>
  <c r="Q335" i="29"/>
  <c r="O335" i="29"/>
  <c r="N335" i="29"/>
  <c r="M335" i="29"/>
  <c r="K335" i="29"/>
  <c r="J335" i="29"/>
  <c r="I335" i="29"/>
  <c r="L335" i="29" s="1"/>
  <c r="H335" i="29"/>
  <c r="G335" i="29"/>
  <c r="U334" i="29"/>
  <c r="U333" i="29" s="1"/>
  <c r="U332" i="29" s="1"/>
  <c r="S334" i="29"/>
  <c r="P334" i="29"/>
  <c r="L334" i="29"/>
  <c r="T333" i="29"/>
  <c r="S333" i="29"/>
  <c r="S332" i="29" s="1"/>
  <c r="R333" i="29"/>
  <c r="R332" i="29" s="1"/>
  <c r="Q333" i="29"/>
  <c r="Q332" i="29" s="1"/>
  <c r="P333" i="29"/>
  <c r="P332" i="29" s="1"/>
  <c r="O333" i="29"/>
  <c r="O332" i="29" s="1"/>
  <c r="N333" i="29"/>
  <c r="M333" i="29"/>
  <c r="K333" i="29"/>
  <c r="K332" i="29" s="1"/>
  <c r="J333" i="29"/>
  <c r="I333" i="29"/>
  <c r="I332" i="29" s="1"/>
  <c r="L332" i="29" s="1"/>
  <c r="H333" i="29"/>
  <c r="G333" i="29"/>
  <c r="T332" i="29"/>
  <c r="N332" i="29"/>
  <c r="J332" i="29"/>
  <c r="H332" i="29"/>
  <c r="G332" i="29"/>
  <c r="U331" i="29"/>
  <c r="S331" i="29"/>
  <c r="P331" i="29"/>
  <c r="P330" i="29" s="1"/>
  <c r="L331" i="29"/>
  <c r="U330" i="29"/>
  <c r="T330" i="29"/>
  <c r="S330" i="29"/>
  <c r="R330" i="29"/>
  <c r="Q330" i="29"/>
  <c r="O330" i="29"/>
  <c r="N330" i="29"/>
  <c r="M330" i="29"/>
  <c r="K330" i="29"/>
  <c r="J330" i="29"/>
  <c r="I330" i="29"/>
  <c r="L330" i="29" s="1"/>
  <c r="H330" i="29"/>
  <c r="G330" i="29"/>
  <c r="U329" i="29"/>
  <c r="S329" i="29"/>
  <c r="S328" i="29" s="1"/>
  <c r="P329" i="29"/>
  <c r="P328" i="29" s="1"/>
  <c r="L329" i="29"/>
  <c r="U328" i="29"/>
  <c r="T328" i="29"/>
  <c r="R328" i="29"/>
  <c r="Q328" i="29"/>
  <c r="O328" i="29"/>
  <c r="N328" i="29"/>
  <c r="M328" i="29"/>
  <c r="K328" i="29"/>
  <c r="L328" i="29" s="1"/>
  <c r="J328" i="29"/>
  <c r="I328" i="29"/>
  <c r="H328" i="29"/>
  <c r="G328" i="29"/>
  <c r="L327" i="29"/>
  <c r="U326" i="29"/>
  <c r="S326" i="29"/>
  <c r="P326" i="29"/>
  <c r="L326" i="29"/>
  <c r="U325" i="29"/>
  <c r="S325" i="29"/>
  <c r="P325" i="29"/>
  <c r="P324" i="29" s="1"/>
  <c r="L325" i="29"/>
  <c r="T324" i="29"/>
  <c r="S324" i="29"/>
  <c r="R324" i="29"/>
  <c r="Q324" i="29"/>
  <c r="O324" i="29"/>
  <c r="N324" i="29"/>
  <c r="N317" i="29" s="1"/>
  <c r="M324" i="29"/>
  <c r="L324" i="29"/>
  <c r="K324" i="29"/>
  <c r="J324" i="29"/>
  <c r="I324" i="29"/>
  <c r="H324" i="29"/>
  <c r="G324" i="29"/>
  <c r="U323" i="29"/>
  <c r="U322" i="29" s="1"/>
  <c r="S323" i="29"/>
  <c r="S322" i="29" s="1"/>
  <c r="P323" i="29"/>
  <c r="P322" i="29" s="1"/>
  <c r="L323" i="29"/>
  <c r="T322" i="29"/>
  <c r="R322" i="29"/>
  <c r="Q322" i="29"/>
  <c r="O322" i="29"/>
  <c r="N322" i="29"/>
  <c r="M322" i="29"/>
  <c r="L322" i="29"/>
  <c r="K322" i="29"/>
  <c r="J322" i="29"/>
  <c r="I322" i="29"/>
  <c r="H322" i="29"/>
  <c r="G322" i="29"/>
  <c r="U321" i="29"/>
  <c r="S321" i="29"/>
  <c r="P321" i="29"/>
  <c r="L321" i="29"/>
  <c r="U320" i="29"/>
  <c r="U318" i="29" s="1"/>
  <c r="S320" i="29"/>
  <c r="P320" i="29"/>
  <c r="L320" i="29"/>
  <c r="U319" i="29"/>
  <c r="S319" i="29"/>
  <c r="S318" i="29" s="1"/>
  <c r="S317" i="29" s="1"/>
  <c r="P319" i="29"/>
  <c r="P318" i="29" s="1"/>
  <c r="L319" i="29"/>
  <c r="T318" i="29"/>
  <c r="R318" i="29"/>
  <c r="R317" i="29" s="1"/>
  <c r="Q318" i="29"/>
  <c r="Q317" i="29" s="1"/>
  <c r="O318" i="29"/>
  <c r="N318" i="29"/>
  <c r="M318" i="29"/>
  <c r="K318" i="29"/>
  <c r="K317" i="29" s="1"/>
  <c r="J318" i="29"/>
  <c r="J317" i="29" s="1"/>
  <c r="I318" i="29"/>
  <c r="H318" i="29"/>
  <c r="H317" i="29" s="1"/>
  <c r="G318" i="29"/>
  <c r="G317" i="29"/>
  <c r="U316" i="29"/>
  <c r="S316" i="29"/>
  <c r="P316" i="29"/>
  <c r="P315" i="29" s="1"/>
  <c r="L316" i="29"/>
  <c r="U315" i="29"/>
  <c r="T315" i="29"/>
  <c r="S315" i="29"/>
  <c r="R315" i="29"/>
  <c r="R312" i="29" s="1"/>
  <c r="Q315" i="29"/>
  <c r="O315" i="29"/>
  <c r="N315" i="29"/>
  <c r="N312" i="29" s="1"/>
  <c r="M315" i="29"/>
  <c r="K315" i="29"/>
  <c r="J315" i="29"/>
  <c r="I315" i="29"/>
  <c r="L315" i="29" s="1"/>
  <c r="H315" i="29"/>
  <c r="G315" i="29"/>
  <c r="U314" i="29"/>
  <c r="S314" i="29"/>
  <c r="S313" i="29" s="1"/>
  <c r="P314" i="29"/>
  <c r="P313" i="29" s="1"/>
  <c r="P312" i="29" s="1"/>
  <c r="L314" i="29"/>
  <c r="U313" i="29"/>
  <c r="U312" i="29" s="1"/>
  <c r="T313" i="29"/>
  <c r="R313" i="29"/>
  <c r="Q313" i="29"/>
  <c r="Q312" i="29" s="1"/>
  <c r="O313" i="29"/>
  <c r="N313" i="29"/>
  <c r="M313" i="29"/>
  <c r="K313" i="29"/>
  <c r="K312" i="29" s="1"/>
  <c r="J313" i="29"/>
  <c r="J312" i="29" s="1"/>
  <c r="I313" i="29"/>
  <c r="H313" i="29"/>
  <c r="H312" i="29" s="1"/>
  <c r="G313" i="29"/>
  <c r="T312" i="29"/>
  <c r="O312" i="29"/>
  <c r="U311" i="29"/>
  <c r="U310" i="29" s="1"/>
  <c r="S311" i="29"/>
  <c r="S310" i="29" s="1"/>
  <c r="S309" i="29" s="1"/>
  <c r="P311" i="29"/>
  <c r="P310" i="29" s="1"/>
  <c r="L311" i="29"/>
  <c r="T310" i="29"/>
  <c r="R310" i="29"/>
  <c r="R309" i="29" s="1"/>
  <c r="Q310" i="29"/>
  <c r="Q309" i="29" s="1"/>
  <c r="O310" i="29"/>
  <c r="O309" i="29" s="1"/>
  <c r="N310" i="29"/>
  <c r="N309" i="29" s="1"/>
  <c r="M310" i="29"/>
  <c r="M309" i="29" s="1"/>
  <c r="K310" i="29"/>
  <c r="L310" i="29" s="1"/>
  <c r="J310" i="29"/>
  <c r="I310" i="29"/>
  <c r="H310" i="29"/>
  <c r="G310" i="29"/>
  <c r="G309" i="29" s="1"/>
  <c r="U309" i="29"/>
  <c r="T309" i="29"/>
  <c r="P309" i="29"/>
  <c r="K309" i="29"/>
  <c r="J309" i="29"/>
  <c r="I309" i="29"/>
  <c r="L309" i="29" s="1"/>
  <c r="H309" i="29"/>
  <c r="U308" i="29"/>
  <c r="U307" i="29" s="1"/>
  <c r="S308" i="29"/>
  <c r="S307" i="29" s="1"/>
  <c r="P308" i="29"/>
  <c r="L308" i="29"/>
  <c r="T307" i="29"/>
  <c r="R307" i="29"/>
  <c r="Q307" i="29"/>
  <c r="P307" i="29"/>
  <c r="O307" i="29"/>
  <c r="N307" i="29"/>
  <c r="M307" i="29"/>
  <c r="K307" i="29"/>
  <c r="J307" i="29"/>
  <c r="I307" i="29"/>
  <c r="L307" i="29" s="1"/>
  <c r="H307" i="29"/>
  <c r="H296" i="29" s="1"/>
  <c r="G307" i="29"/>
  <c r="U306" i="29"/>
  <c r="S306" i="29"/>
  <c r="P306" i="29"/>
  <c r="L306" i="29"/>
  <c r="U305" i="29"/>
  <c r="S305" i="29"/>
  <c r="S304" i="29" s="1"/>
  <c r="P305" i="29"/>
  <c r="L305" i="29"/>
  <c r="U304" i="29"/>
  <c r="T304" i="29"/>
  <c r="R304" i="29"/>
  <c r="Q304" i="29"/>
  <c r="P304" i="29"/>
  <c r="O304" i="29"/>
  <c r="N304" i="29"/>
  <c r="M304" i="29"/>
  <c r="K304" i="29"/>
  <c r="L304" i="29" s="1"/>
  <c r="J304" i="29"/>
  <c r="I304" i="29"/>
  <c r="H304" i="29"/>
  <c r="G304" i="29"/>
  <c r="U303" i="29"/>
  <c r="U302" i="29" s="1"/>
  <c r="S303" i="29"/>
  <c r="S302" i="29" s="1"/>
  <c r="P303" i="29"/>
  <c r="P302" i="29" s="1"/>
  <c r="L303" i="29"/>
  <c r="T302" i="29"/>
  <c r="R302" i="29"/>
  <c r="Q302" i="29"/>
  <c r="O302" i="29"/>
  <c r="N302" i="29"/>
  <c r="M302" i="29"/>
  <c r="K302" i="29"/>
  <c r="J302" i="29"/>
  <c r="I302" i="29"/>
  <c r="L302" i="29" s="1"/>
  <c r="H302" i="29"/>
  <c r="G302" i="29"/>
  <c r="U301" i="29"/>
  <c r="S301" i="29"/>
  <c r="P301" i="29"/>
  <c r="L301" i="29"/>
  <c r="U300" i="29"/>
  <c r="S300" i="29"/>
  <c r="S299" i="29" s="1"/>
  <c r="P300" i="29"/>
  <c r="P299" i="29" s="1"/>
  <c r="L300" i="29"/>
  <c r="T299" i="29"/>
  <c r="R299" i="29"/>
  <c r="Q299" i="29"/>
  <c r="O299" i="29"/>
  <c r="N299" i="29"/>
  <c r="M299" i="29"/>
  <c r="K299" i="29"/>
  <c r="L299" i="29" s="1"/>
  <c r="J299" i="29"/>
  <c r="I299" i="29"/>
  <c r="H299" i="29"/>
  <c r="G299" i="29"/>
  <c r="U298" i="29"/>
  <c r="U297" i="29" s="1"/>
  <c r="S298" i="29"/>
  <c r="S297" i="29" s="1"/>
  <c r="P298" i="29"/>
  <c r="L298" i="29"/>
  <c r="T297" i="29"/>
  <c r="R297" i="29"/>
  <c r="Q297" i="29"/>
  <c r="Q296" i="29" s="1"/>
  <c r="P297" i="29"/>
  <c r="O297" i="29"/>
  <c r="O296" i="29" s="1"/>
  <c r="N297" i="29"/>
  <c r="N296" i="29" s="1"/>
  <c r="M297" i="29"/>
  <c r="M296" i="29" s="1"/>
  <c r="K297" i="29"/>
  <c r="K296" i="29" s="1"/>
  <c r="J297" i="29"/>
  <c r="I297" i="29"/>
  <c r="H297" i="29"/>
  <c r="G297" i="29"/>
  <c r="R296" i="29"/>
  <c r="G296" i="29"/>
  <c r="U295" i="29"/>
  <c r="S295" i="29"/>
  <c r="P295" i="29"/>
  <c r="L295" i="29"/>
  <c r="U294" i="29"/>
  <c r="T294" i="29"/>
  <c r="T290" i="29" s="1"/>
  <c r="S294" i="29"/>
  <c r="R294" i="29"/>
  <c r="Q294" i="29"/>
  <c r="P294" i="29"/>
  <c r="O294" i="29"/>
  <c r="N294" i="29"/>
  <c r="M294" i="29"/>
  <c r="K294" i="29"/>
  <c r="J294" i="29"/>
  <c r="I294" i="29"/>
  <c r="L294" i="29" s="1"/>
  <c r="H294" i="29"/>
  <c r="G294" i="29"/>
  <c r="U293" i="29"/>
  <c r="S293" i="29"/>
  <c r="S291" i="29" s="1"/>
  <c r="S290" i="29" s="1"/>
  <c r="P293" i="29"/>
  <c r="P291" i="29" s="1"/>
  <c r="P290" i="29" s="1"/>
  <c r="L293" i="29"/>
  <c r="U292" i="29"/>
  <c r="S292" i="29"/>
  <c r="P292" i="29"/>
  <c r="L292" i="29"/>
  <c r="U291" i="29"/>
  <c r="U290" i="29" s="1"/>
  <c r="T291" i="29"/>
  <c r="R291" i="29"/>
  <c r="R290" i="29" s="1"/>
  <c r="Q291" i="29"/>
  <c r="Q290" i="29" s="1"/>
  <c r="O291" i="29"/>
  <c r="N291" i="29"/>
  <c r="M291" i="29"/>
  <c r="M290" i="29" s="1"/>
  <c r="K291" i="29"/>
  <c r="K290" i="29" s="1"/>
  <c r="J291" i="29"/>
  <c r="I291" i="29"/>
  <c r="H291" i="29"/>
  <c r="G291" i="29"/>
  <c r="G290" i="29" s="1"/>
  <c r="O290" i="29"/>
  <c r="J290" i="29"/>
  <c r="H290" i="29"/>
  <c r="U289" i="29"/>
  <c r="U288" i="29" s="1"/>
  <c r="S289" i="29"/>
  <c r="S288" i="29" s="1"/>
  <c r="P289" i="29"/>
  <c r="P288" i="29" s="1"/>
  <c r="L289" i="29"/>
  <c r="T288" i="29"/>
  <c r="R288" i="29"/>
  <c r="Q288" i="29"/>
  <c r="O288" i="29"/>
  <c r="N288" i="29"/>
  <c r="M288" i="29"/>
  <c r="K288" i="29"/>
  <c r="L288" i="29" s="1"/>
  <c r="J288" i="29"/>
  <c r="I288" i="29"/>
  <c r="H288" i="29"/>
  <c r="G288" i="29"/>
  <c r="U287" i="29"/>
  <c r="U286" i="29" s="1"/>
  <c r="S287" i="29"/>
  <c r="S286" i="29" s="1"/>
  <c r="P287" i="29"/>
  <c r="L287" i="29"/>
  <c r="T286" i="29"/>
  <c r="R286" i="29"/>
  <c r="Q286" i="29"/>
  <c r="P286" i="29"/>
  <c r="O286" i="29"/>
  <c r="N286" i="29"/>
  <c r="M286" i="29"/>
  <c r="K286" i="29"/>
  <c r="J286" i="29"/>
  <c r="I286" i="29"/>
  <c r="L286" i="29" s="1"/>
  <c r="H286" i="29"/>
  <c r="G286" i="29"/>
  <c r="U285" i="29"/>
  <c r="S285" i="29"/>
  <c r="P285" i="29"/>
  <c r="L285" i="29"/>
  <c r="U284" i="29"/>
  <c r="S284" i="29"/>
  <c r="P284" i="29"/>
  <c r="L284" i="29"/>
  <c r="U283" i="29"/>
  <c r="T283" i="29"/>
  <c r="S283" i="29"/>
  <c r="R283" i="29"/>
  <c r="Q283" i="29"/>
  <c r="P283" i="29"/>
  <c r="O283" i="29"/>
  <c r="N283" i="29"/>
  <c r="M283" i="29"/>
  <c r="L283" i="29"/>
  <c r="K283" i="29"/>
  <c r="J283" i="29"/>
  <c r="I283" i="29"/>
  <c r="H283" i="29"/>
  <c r="G283" i="29"/>
  <c r="U282" i="29"/>
  <c r="S282" i="29"/>
  <c r="P282" i="29"/>
  <c r="L282" i="29"/>
  <c r="U281" i="29"/>
  <c r="S281" i="29"/>
  <c r="P281" i="29"/>
  <c r="P279" i="29" s="1"/>
  <c r="L281" i="29"/>
  <c r="U280" i="29"/>
  <c r="S280" i="29"/>
  <c r="P280" i="29"/>
  <c r="L280" i="29"/>
  <c r="T279" i="29"/>
  <c r="R279" i="29"/>
  <c r="Q279" i="29"/>
  <c r="O279" i="29"/>
  <c r="N279" i="29"/>
  <c r="M279" i="29"/>
  <c r="M276" i="29" s="1"/>
  <c r="K279" i="29"/>
  <c r="J279" i="29"/>
  <c r="I279" i="29"/>
  <c r="L279" i="29" s="1"/>
  <c r="H279" i="29"/>
  <c r="G279" i="29"/>
  <c r="U278" i="29"/>
  <c r="S278" i="29"/>
  <c r="P278" i="29"/>
  <c r="L278" i="29"/>
  <c r="U277" i="29"/>
  <c r="T277" i="29"/>
  <c r="T276" i="29" s="1"/>
  <c r="S277" i="29"/>
  <c r="R277" i="29"/>
  <c r="R276" i="29" s="1"/>
  <c r="Q277" i="29"/>
  <c r="Q276" i="29" s="1"/>
  <c r="P277" i="29"/>
  <c r="P276" i="29" s="1"/>
  <c r="O277" i="29"/>
  <c r="N277" i="29"/>
  <c r="M277" i="29"/>
  <c r="K277" i="29"/>
  <c r="K276" i="29" s="1"/>
  <c r="J277" i="29"/>
  <c r="I277" i="29"/>
  <c r="H277" i="29"/>
  <c r="G277" i="29"/>
  <c r="O276" i="29"/>
  <c r="N276" i="29"/>
  <c r="J276" i="29"/>
  <c r="I276" i="29"/>
  <c r="G276" i="29"/>
  <c r="U275" i="29"/>
  <c r="S275" i="29"/>
  <c r="P275" i="29"/>
  <c r="L275" i="29"/>
  <c r="U274" i="29"/>
  <c r="T274" i="29"/>
  <c r="S274" i="29"/>
  <c r="R274" i="29"/>
  <c r="Q274" i="29"/>
  <c r="P274" i="29"/>
  <c r="O274" i="29"/>
  <c r="N274" i="29"/>
  <c r="M274" i="29"/>
  <c r="L274" i="29"/>
  <c r="K274" i="29"/>
  <c r="J274" i="29"/>
  <c r="I274" i="29"/>
  <c r="H274" i="29"/>
  <c r="G274" i="29"/>
  <c r="U273" i="29"/>
  <c r="S273" i="29"/>
  <c r="P273" i="29"/>
  <c r="L273" i="29"/>
  <c r="U272" i="29"/>
  <c r="U271" i="29" s="1"/>
  <c r="S272" i="29"/>
  <c r="S271" i="29" s="1"/>
  <c r="P272" i="29"/>
  <c r="P271" i="29" s="1"/>
  <c r="L272" i="29"/>
  <c r="T271" i="29"/>
  <c r="R271" i="29"/>
  <c r="Q271" i="29"/>
  <c r="Q266" i="29" s="1"/>
  <c r="O271" i="29"/>
  <c r="N271" i="29"/>
  <c r="M271" i="29"/>
  <c r="K271" i="29"/>
  <c r="J271" i="29"/>
  <c r="I271" i="29"/>
  <c r="L271" i="29" s="1"/>
  <c r="H271" i="29"/>
  <c r="G271" i="29"/>
  <c r="U270" i="29"/>
  <c r="U269" i="29" s="1"/>
  <c r="S270" i="29"/>
  <c r="P270" i="29"/>
  <c r="P269" i="29" s="1"/>
  <c r="L270" i="29"/>
  <c r="T269" i="29"/>
  <c r="S269" i="29"/>
  <c r="R269" i="29"/>
  <c r="Q269" i="29"/>
  <c r="O269" i="29"/>
  <c r="N269" i="29"/>
  <c r="M269" i="29"/>
  <c r="K269" i="29"/>
  <c r="J269" i="29"/>
  <c r="J266" i="29" s="1"/>
  <c r="I269" i="29"/>
  <c r="L269" i="29" s="1"/>
  <c r="H269" i="29"/>
  <c r="H266" i="29" s="1"/>
  <c r="G269" i="29"/>
  <c r="U268" i="29"/>
  <c r="U267" i="29" s="1"/>
  <c r="U266" i="29" s="1"/>
  <c r="S268" i="29"/>
  <c r="P268" i="29"/>
  <c r="P267" i="29" s="1"/>
  <c r="P266" i="29" s="1"/>
  <c r="L268" i="29"/>
  <c r="T267" i="29"/>
  <c r="S267" i="29"/>
  <c r="R267" i="29"/>
  <c r="R266" i="29" s="1"/>
  <c r="Q267" i="29"/>
  <c r="O267" i="29"/>
  <c r="N267" i="29"/>
  <c r="M267" i="29"/>
  <c r="M266" i="29" s="1"/>
  <c r="K267" i="29"/>
  <c r="K266" i="29" s="1"/>
  <c r="J267" i="29"/>
  <c r="I267" i="29"/>
  <c r="I266" i="29" s="1"/>
  <c r="H267" i="29"/>
  <c r="G267" i="29"/>
  <c r="G266" i="29" s="1"/>
  <c r="O266" i="29"/>
  <c r="N266" i="29"/>
  <c r="U265" i="29"/>
  <c r="U263" i="29" s="1"/>
  <c r="S265" i="29"/>
  <c r="P265" i="29"/>
  <c r="L265" i="29"/>
  <c r="U264" i="29"/>
  <c r="S264" i="29"/>
  <c r="P264" i="29"/>
  <c r="P263" i="29" s="1"/>
  <c r="L264" i="29"/>
  <c r="T263" i="29"/>
  <c r="S263" i="29"/>
  <c r="R263" i="29"/>
  <c r="Q263" i="29"/>
  <c r="O263" i="29"/>
  <c r="N263" i="29"/>
  <c r="M263" i="29"/>
  <c r="K263" i="29"/>
  <c r="L263" i="29" s="1"/>
  <c r="J263" i="29"/>
  <c r="I263" i="29"/>
  <c r="H263" i="29"/>
  <c r="G263" i="29"/>
  <c r="U262" i="29"/>
  <c r="S262" i="29"/>
  <c r="P262" i="29"/>
  <c r="L262" i="29"/>
  <c r="U261" i="29"/>
  <c r="S261" i="29"/>
  <c r="P261" i="29"/>
  <c r="L261" i="29"/>
  <c r="U260" i="29"/>
  <c r="S260" i="29"/>
  <c r="P260" i="29"/>
  <c r="P258" i="29" s="1"/>
  <c r="L260" i="29"/>
  <c r="U259" i="29"/>
  <c r="S259" i="29"/>
  <c r="P259" i="29"/>
  <c r="L259" i="29"/>
  <c r="U258" i="29"/>
  <c r="T258" i="29"/>
  <c r="S258" i="29"/>
  <c r="R258" i="29"/>
  <c r="R251" i="29" s="1"/>
  <c r="Q258" i="29"/>
  <c r="O258" i="29"/>
  <c r="N258" i="29"/>
  <c r="M258" i="29"/>
  <c r="K258" i="29"/>
  <c r="L258" i="29" s="1"/>
  <c r="J258" i="29"/>
  <c r="I258" i="29"/>
  <c r="H258" i="29"/>
  <c r="G258" i="29"/>
  <c r="U257" i="29"/>
  <c r="S257" i="29"/>
  <c r="P257" i="29"/>
  <c r="L257" i="29"/>
  <c r="U256" i="29"/>
  <c r="U254" i="29" s="1"/>
  <c r="S256" i="29"/>
  <c r="P256" i="29"/>
  <c r="L256" i="29"/>
  <c r="U255" i="29"/>
  <c r="S255" i="29"/>
  <c r="P255" i="29"/>
  <c r="P254" i="29" s="1"/>
  <c r="L255" i="29"/>
  <c r="T254" i="29"/>
  <c r="R254" i="29"/>
  <c r="Q254" i="29"/>
  <c r="Q251" i="29" s="1"/>
  <c r="O254" i="29"/>
  <c r="N254" i="29"/>
  <c r="M254" i="29"/>
  <c r="M251" i="29" s="1"/>
  <c r="L254" i="29"/>
  <c r="K254" i="29"/>
  <c r="J254" i="29"/>
  <c r="I254" i="29"/>
  <c r="H254" i="29"/>
  <c r="G254" i="29"/>
  <c r="G251" i="29" s="1"/>
  <c r="U253" i="29"/>
  <c r="U252" i="29" s="1"/>
  <c r="S253" i="29"/>
  <c r="P253" i="29"/>
  <c r="L253" i="29"/>
  <c r="T252" i="29"/>
  <c r="S252" i="29"/>
  <c r="R252" i="29"/>
  <c r="Q252" i="29"/>
  <c r="P252" i="29"/>
  <c r="O252" i="29"/>
  <c r="O251" i="29" s="1"/>
  <c r="N252" i="29"/>
  <c r="N251" i="29" s="1"/>
  <c r="M252" i="29"/>
  <c r="K252" i="29"/>
  <c r="J252" i="29"/>
  <c r="I252" i="29"/>
  <c r="L252" i="29" s="1"/>
  <c r="H252" i="29"/>
  <c r="G252" i="29"/>
  <c r="I251" i="29"/>
  <c r="H251" i="29"/>
  <c r="U250" i="29"/>
  <c r="S250" i="29"/>
  <c r="P250" i="29"/>
  <c r="L250" i="29"/>
  <c r="U249" i="29"/>
  <c r="U248" i="29" s="1"/>
  <c r="T249" i="29"/>
  <c r="T248" i="29" s="1"/>
  <c r="S249" i="29"/>
  <c r="S248" i="29" s="1"/>
  <c r="R249" i="29"/>
  <c r="R248" i="29" s="1"/>
  <c r="Q249" i="29"/>
  <c r="Q248" i="29" s="1"/>
  <c r="P249" i="29"/>
  <c r="P248" i="29" s="1"/>
  <c r="O249" i="29"/>
  <c r="N249" i="29"/>
  <c r="M249" i="29"/>
  <c r="K249" i="29"/>
  <c r="L249" i="29" s="1"/>
  <c r="J249" i="29"/>
  <c r="I249" i="29"/>
  <c r="H249" i="29"/>
  <c r="G249" i="29"/>
  <c r="G248" i="29" s="1"/>
  <c r="O248" i="29"/>
  <c r="N248" i="29"/>
  <c r="M248" i="29"/>
  <c r="J248" i="29"/>
  <c r="I248" i="29"/>
  <c r="H248" i="29"/>
  <c r="U247" i="29"/>
  <c r="S247" i="29"/>
  <c r="P247" i="29"/>
  <c r="L247" i="29"/>
  <c r="U246" i="29"/>
  <c r="U245" i="29" s="1"/>
  <c r="T246" i="29"/>
  <c r="T245" i="29" s="1"/>
  <c r="S246" i="29"/>
  <c r="S245" i="29" s="1"/>
  <c r="R246" i="29"/>
  <c r="R245" i="29" s="1"/>
  <c r="Q246" i="29"/>
  <c r="Q245" i="29" s="1"/>
  <c r="P246" i="29"/>
  <c r="P245" i="29" s="1"/>
  <c r="O246" i="29"/>
  <c r="N246" i="29"/>
  <c r="M246" i="29"/>
  <c r="L246" i="29"/>
  <c r="K246" i="29"/>
  <c r="K245" i="29" s="1"/>
  <c r="J246" i="29"/>
  <c r="I246" i="29"/>
  <c r="O245" i="29"/>
  <c r="N245" i="29"/>
  <c r="M245" i="29"/>
  <c r="J245" i="29"/>
  <c r="I245" i="29"/>
  <c r="L245" i="29" s="1"/>
  <c r="U244" i="29"/>
  <c r="U243" i="29" s="1"/>
  <c r="S244" i="29"/>
  <c r="P244" i="29"/>
  <c r="L244" i="29"/>
  <c r="T243" i="29"/>
  <c r="S243" i="29"/>
  <c r="R243" i="29"/>
  <c r="Q243" i="29"/>
  <c r="P243" i="29"/>
  <c r="O243" i="29"/>
  <c r="N243" i="29"/>
  <c r="M243" i="29"/>
  <c r="K243" i="29"/>
  <c r="L243" i="29" s="1"/>
  <c r="J243" i="29"/>
  <c r="I243" i="29"/>
  <c r="H243" i="29"/>
  <c r="G243" i="29"/>
  <c r="U242" i="29"/>
  <c r="S242" i="29"/>
  <c r="P242" i="29"/>
  <c r="P241" i="29" s="1"/>
  <c r="L242" i="29"/>
  <c r="U241" i="29"/>
  <c r="T241" i="29"/>
  <c r="T240" i="29" s="1"/>
  <c r="S241" i="29"/>
  <c r="S240" i="29" s="1"/>
  <c r="R241" i="29"/>
  <c r="R240" i="29" s="1"/>
  <c r="Q241" i="29"/>
  <c r="Q240" i="29" s="1"/>
  <c r="O241" i="29"/>
  <c r="O240" i="29" s="1"/>
  <c r="N241" i="29"/>
  <c r="M241" i="29"/>
  <c r="M240" i="29" s="1"/>
  <c r="L241" i="29"/>
  <c r="K241" i="29"/>
  <c r="J241" i="29"/>
  <c r="J240" i="29" s="1"/>
  <c r="I241" i="29"/>
  <c r="I240" i="29" s="1"/>
  <c r="L240" i="29" s="1"/>
  <c r="H241" i="29"/>
  <c r="H240" i="29" s="1"/>
  <c r="G241" i="29"/>
  <c r="P240" i="29"/>
  <c r="N240" i="29"/>
  <c r="K240" i="29"/>
  <c r="G240" i="29"/>
  <c r="U239" i="29"/>
  <c r="U237" i="29" s="1"/>
  <c r="U236" i="29" s="1"/>
  <c r="S239" i="29"/>
  <c r="P239" i="29"/>
  <c r="L239" i="29"/>
  <c r="U238" i="29"/>
  <c r="S238" i="29"/>
  <c r="P238" i="29"/>
  <c r="L238" i="29"/>
  <c r="T237" i="29"/>
  <c r="T236" i="29" s="1"/>
  <c r="S237" i="29"/>
  <c r="S236" i="29" s="1"/>
  <c r="R237" i="29"/>
  <c r="R236" i="29" s="1"/>
  <c r="Q237" i="29"/>
  <c r="O237" i="29"/>
  <c r="O236" i="29" s="1"/>
  <c r="N237" i="29"/>
  <c r="N236" i="29" s="1"/>
  <c r="M237" i="29"/>
  <c r="K237" i="29"/>
  <c r="J237" i="29"/>
  <c r="J236" i="29" s="1"/>
  <c r="I237" i="29"/>
  <c r="I236" i="29" s="1"/>
  <c r="L236" i="29" s="1"/>
  <c r="H237" i="29"/>
  <c r="G237" i="29"/>
  <c r="Q236" i="29"/>
  <c r="M236" i="29"/>
  <c r="K236" i="29"/>
  <c r="H236" i="29"/>
  <c r="G236" i="29"/>
  <c r="U235" i="29"/>
  <c r="U234" i="29" s="1"/>
  <c r="U233" i="29" s="1"/>
  <c r="S235" i="29"/>
  <c r="S234" i="29" s="1"/>
  <c r="S233" i="29" s="1"/>
  <c r="P235" i="29"/>
  <c r="P234" i="29" s="1"/>
  <c r="P233" i="29" s="1"/>
  <c r="L235" i="29"/>
  <c r="T234" i="29"/>
  <c r="T233" i="29" s="1"/>
  <c r="R234" i="29"/>
  <c r="R233" i="29" s="1"/>
  <c r="Q234" i="29"/>
  <c r="O234" i="29"/>
  <c r="O233" i="29" s="1"/>
  <c r="N234" i="29"/>
  <c r="N233" i="29" s="1"/>
  <c r="M234" i="29"/>
  <c r="M233" i="29" s="1"/>
  <c r="L234" i="29"/>
  <c r="K234" i="29"/>
  <c r="K233" i="29" s="1"/>
  <c r="J234" i="29"/>
  <c r="I234" i="29"/>
  <c r="H234" i="29"/>
  <c r="G234" i="29"/>
  <c r="G233" i="29" s="1"/>
  <c r="Q233" i="29"/>
  <c r="J233" i="29"/>
  <c r="I233" i="29"/>
  <c r="L233" i="29" s="1"/>
  <c r="H233" i="29"/>
  <c r="U232" i="29"/>
  <c r="S232" i="29"/>
  <c r="S230" i="29" s="1"/>
  <c r="P232" i="29"/>
  <c r="U231" i="29"/>
  <c r="U230" i="29" s="1"/>
  <c r="S231" i="29"/>
  <c r="P231" i="29"/>
  <c r="L231" i="29"/>
  <c r="T230" i="29"/>
  <c r="R230" i="29"/>
  <c r="Q230" i="29"/>
  <c r="P230" i="29"/>
  <c r="O230" i="29"/>
  <c r="N230" i="29"/>
  <c r="M230" i="29"/>
  <c r="K230" i="29"/>
  <c r="J230" i="29"/>
  <c r="I230" i="29"/>
  <c r="L230" i="29" s="1"/>
  <c r="H230" i="29"/>
  <c r="G230" i="29"/>
  <c r="U229" i="29"/>
  <c r="S229" i="29"/>
  <c r="P229" i="29"/>
  <c r="U228" i="29"/>
  <c r="S228" i="29"/>
  <c r="P228" i="29"/>
  <c r="L228" i="29"/>
  <c r="U227" i="29"/>
  <c r="U226" i="29" s="1"/>
  <c r="S227" i="29"/>
  <c r="P227" i="29"/>
  <c r="P226" i="29" s="1"/>
  <c r="L227" i="29"/>
  <c r="T226" i="29"/>
  <c r="S226" i="29"/>
  <c r="R226" i="29"/>
  <c r="Q226" i="29"/>
  <c r="O226" i="29"/>
  <c r="N226" i="29"/>
  <c r="M226" i="29"/>
  <c r="K226" i="29"/>
  <c r="J226" i="29"/>
  <c r="I226" i="29"/>
  <c r="L226" i="29" s="1"/>
  <c r="H226" i="29"/>
  <c r="G226" i="29"/>
  <c r="U225" i="29"/>
  <c r="S225" i="29"/>
  <c r="P225" i="29"/>
  <c r="U224" i="29"/>
  <c r="S224" i="29"/>
  <c r="P224" i="29"/>
  <c r="U223" i="29"/>
  <c r="S223" i="29"/>
  <c r="P223" i="29"/>
  <c r="U222" i="29"/>
  <c r="S222" i="29"/>
  <c r="P222" i="29"/>
  <c r="U221" i="29"/>
  <c r="S221" i="29"/>
  <c r="S220" i="29" s="1"/>
  <c r="P221" i="29"/>
  <c r="P220" i="29" s="1"/>
  <c r="L221" i="29"/>
  <c r="U220" i="29"/>
  <c r="T220" i="29"/>
  <c r="R220" i="29"/>
  <c r="Q220" i="29"/>
  <c r="O220" i="29"/>
  <c r="N220" i="29"/>
  <c r="M220" i="29"/>
  <c r="K220" i="29"/>
  <c r="J220" i="29"/>
  <c r="I220" i="29"/>
  <c r="L220" i="29" s="1"/>
  <c r="H220" i="29"/>
  <c r="G220" i="29"/>
  <c r="U219" i="29"/>
  <c r="S219" i="29"/>
  <c r="P219" i="29"/>
  <c r="P216" i="29" s="1"/>
  <c r="U218" i="29"/>
  <c r="U216" i="29" s="1"/>
  <c r="U210" i="29" s="1"/>
  <c r="S218" i="29"/>
  <c r="S216" i="29" s="1"/>
  <c r="P218" i="29"/>
  <c r="U217" i="29"/>
  <c r="S217" i="29"/>
  <c r="P217" i="29"/>
  <c r="L217" i="29"/>
  <c r="T216" i="29"/>
  <c r="R216" i="29"/>
  <c r="Q216" i="29"/>
  <c r="O216" i="29"/>
  <c r="N216" i="29"/>
  <c r="M216" i="29"/>
  <c r="L216" i="29"/>
  <c r="K216" i="29"/>
  <c r="J216" i="29"/>
  <c r="I216" i="29"/>
  <c r="H216" i="29"/>
  <c r="G216" i="29"/>
  <c r="U215" i="29"/>
  <c r="S215" i="29"/>
  <c r="P215" i="29"/>
  <c r="U214" i="29"/>
  <c r="U213" i="29" s="1"/>
  <c r="S214" i="29"/>
  <c r="P214" i="29"/>
  <c r="P213" i="29" s="1"/>
  <c r="L214" i="29"/>
  <c r="T213" i="29"/>
  <c r="S213" i="29"/>
  <c r="R213" i="29"/>
  <c r="Q213" i="29"/>
  <c r="O213" i="29"/>
  <c r="N213" i="29"/>
  <c r="M213" i="29"/>
  <c r="M210" i="29" s="1"/>
  <c r="L213" i="29"/>
  <c r="K213" i="29"/>
  <c r="J213" i="29"/>
  <c r="I213" i="29"/>
  <c r="H213" i="29"/>
  <c r="H210" i="29" s="1"/>
  <c r="G213" i="29"/>
  <c r="U212" i="29"/>
  <c r="S212" i="29"/>
  <c r="S211" i="29" s="1"/>
  <c r="P212" i="29"/>
  <c r="P211" i="29" s="1"/>
  <c r="L212" i="29"/>
  <c r="U211" i="29"/>
  <c r="T211" i="29"/>
  <c r="T210" i="29" s="1"/>
  <c r="R211" i="29"/>
  <c r="Q211" i="29"/>
  <c r="O211" i="29"/>
  <c r="O210" i="29" s="1"/>
  <c r="N211" i="29"/>
  <c r="N210" i="29" s="1"/>
  <c r="M211" i="29"/>
  <c r="K211" i="29"/>
  <c r="J211" i="29"/>
  <c r="I211" i="29"/>
  <c r="I210" i="29" s="1"/>
  <c r="L210" i="29" s="1"/>
  <c r="H211" i="29"/>
  <c r="G211" i="29"/>
  <c r="K210" i="29"/>
  <c r="J210" i="29"/>
  <c r="U209" i="29"/>
  <c r="P209" i="29"/>
  <c r="L209" i="29"/>
  <c r="U208" i="29"/>
  <c r="U207" i="29" s="1"/>
  <c r="T208" i="29"/>
  <c r="S208" i="29"/>
  <c r="S207" i="29" s="1"/>
  <c r="R208" i="29"/>
  <c r="Q208" i="29"/>
  <c r="Q207" i="29" s="1"/>
  <c r="P208" i="29"/>
  <c r="O208" i="29"/>
  <c r="N208" i="29"/>
  <c r="M208" i="29"/>
  <c r="K208" i="29"/>
  <c r="K207" i="29" s="1"/>
  <c r="J208" i="29"/>
  <c r="I208" i="29"/>
  <c r="H208" i="29"/>
  <c r="H207" i="29" s="1"/>
  <c r="G208" i="29"/>
  <c r="T207" i="29"/>
  <c r="R207" i="29"/>
  <c r="P207" i="29"/>
  <c r="O207" i="29"/>
  <c r="N207" i="29"/>
  <c r="M207" i="29"/>
  <c r="J207" i="29"/>
  <c r="I207" i="29"/>
  <c r="G207" i="29"/>
  <c r="U206" i="29"/>
  <c r="U205" i="29" s="1"/>
  <c r="S206" i="29"/>
  <c r="P206" i="29"/>
  <c r="L206" i="29"/>
  <c r="T205" i="29"/>
  <c r="S205" i="29"/>
  <c r="R205" i="29"/>
  <c r="Q205" i="29"/>
  <c r="P205" i="29"/>
  <c r="O205" i="29"/>
  <c r="N205" i="29"/>
  <c r="N202" i="29" s="1"/>
  <c r="M205" i="29"/>
  <c r="K205" i="29"/>
  <c r="J205" i="29"/>
  <c r="I205" i="29"/>
  <c r="I202" i="29" s="1"/>
  <c r="L202" i="29" s="1"/>
  <c r="H205" i="29"/>
  <c r="G205" i="29"/>
  <c r="U204" i="29"/>
  <c r="S204" i="29"/>
  <c r="P204" i="29"/>
  <c r="L204" i="29"/>
  <c r="U203" i="29"/>
  <c r="U202" i="29" s="1"/>
  <c r="T203" i="29"/>
  <c r="T202" i="29" s="1"/>
  <c r="S203" i="29"/>
  <c r="R203" i="29"/>
  <c r="Q203" i="29"/>
  <c r="Q202" i="29" s="1"/>
  <c r="P203" i="29"/>
  <c r="O203" i="29"/>
  <c r="O202" i="29" s="1"/>
  <c r="N203" i="29"/>
  <c r="M203" i="29"/>
  <c r="M202" i="29" s="1"/>
  <c r="L203" i="29"/>
  <c r="K203" i="29"/>
  <c r="J203" i="29"/>
  <c r="I203" i="29"/>
  <c r="H203" i="29"/>
  <c r="H202" i="29" s="1"/>
  <c r="G203" i="29"/>
  <c r="G202" i="29" s="1"/>
  <c r="S202" i="29"/>
  <c r="R202" i="29"/>
  <c r="P202" i="29"/>
  <c r="K202" i="29"/>
  <c r="J202" i="29"/>
  <c r="L201" i="29"/>
  <c r="U200" i="29"/>
  <c r="T200" i="29"/>
  <c r="S200" i="29"/>
  <c r="R200" i="29"/>
  <c r="Q200" i="29"/>
  <c r="P200" i="29"/>
  <c r="O200" i="29"/>
  <c r="N200" i="29"/>
  <c r="M200" i="29"/>
  <c r="K200" i="29"/>
  <c r="J200" i="29"/>
  <c r="I200" i="29"/>
  <c r="L200" i="29" s="1"/>
  <c r="H200" i="29"/>
  <c r="G200" i="29"/>
  <c r="L199" i="29"/>
  <c r="L198" i="29"/>
  <c r="U197" i="29"/>
  <c r="T197" i="29"/>
  <c r="S197" i="29"/>
  <c r="R197" i="29"/>
  <c r="Q197" i="29"/>
  <c r="P197" i="29"/>
  <c r="O197" i="29"/>
  <c r="N197" i="29"/>
  <c r="M197" i="29"/>
  <c r="L197" i="29"/>
  <c r="K197" i="29"/>
  <c r="J197" i="29"/>
  <c r="I197" i="29"/>
  <c r="H197" i="29"/>
  <c r="G197" i="29"/>
  <c r="L196" i="29"/>
  <c r="U195" i="29"/>
  <c r="U194" i="29" s="1"/>
  <c r="T195" i="29"/>
  <c r="T194" i="29" s="1"/>
  <c r="S195" i="29"/>
  <c r="S194" i="29" s="1"/>
  <c r="R195" i="29"/>
  <c r="R194" i="29" s="1"/>
  <c r="Q195" i="29"/>
  <c r="Q194" i="29" s="1"/>
  <c r="P195" i="29"/>
  <c r="O195" i="29"/>
  <c r="N195" i="29"/>
  <c r="M195" i="29"/>
  <c r="M194" i="29" s="1"/>
  <c r="L195" i="29"/>
  <c r="K195" i="29"/>
  <c r="K194" i="29" s="1"/>
  <c r="J195" i="29"/>
  <c r="J194" i="29" s="1"/>
  <c r="I195" i="29"/>
  <c r="H195" i="29"/>
  <c r="H194" i="29" s="1"/>
  <c r="G195" i="29"/>
  <c r="G194" i="29" s="1"/>
  <c r="P194" i="29"/>
  <c r="O194" i="29"/>
  <c r="N194" i="29"/>
  <c r="L193" i="29"/>
  <c r="U192" i="29"/>
  <c r="T192" i="29"/>
  <c r="S192" i="29"/>
  <c r="R192" i="29"/>
  <c r="Q192" i="29"/>
  <c r="P192" i="29"/>
  <c r="O192" i="29"/>
  <c r="N192" i="29"/>
  <c r="M192" i="29"/>
  <c r="L192" i="29"/>
  <c r="K192" i="29"/>
  <c r="J192" i="29"/>
  <c r="I192" i="29"/>
  <c r="H192" i="29"/>
  <c r="G192" i="29"/>
  <c r="U191" i="29"/>
  <c r="S191" i="29"/>
  <c r="S190" i="29" s="1"/>
  <c r="S189" i="29" s="1"/>
  <c r="P191" i="29"/>
  <c r="P190" i="29" s="1"/>
  <c r="L191" i="29"/>
  <c r="U190" i="29"/>
  <c r="U189" i="29" s="1"/>
  <c r="T190" i="29"/>
  <c r="T189" i="29" s="1"/>
  <c r="R190" i="29"/>
  <c r="R189" i="29" s="1"/>
  <c r="Q190" i="29"/>
  <c r="Q189" i="29" s="1"/>
  <c r="O190" i="29"/>
  <c r="O189" i="29" s="1"/>
  <c r="N190" i="29"/>
  <c r="N189" i="29" s="1"/>
  <c r="M190" i="29"/>
  <c r="L190" i="29"/>
  <c r="K190" i="29"/>
  <c r="J190" i="29"/>
  <c r="I190" i="29"/>
  <c r="I189" i="29" s="1"/>
  <c r="H190" i="29"/>
  <c r="H189" i="29" s="1"/>
  <c r="G190" i="29"/>
  <c r="G189" i="29" s="1"/>
  <c r="P189" i="29"/>
  <c r="M189" i="29"/>
  <c r="L189" i="29"/>
  <c r="K189" i="29"/>
  <c r="U188" i="29"/>
  <c r="S188" i="29"/>
  <c r="S187" i="29" s="1"/>
  <c r="S186" i="29" s="1"/>
  <c r="P188" i="29"/>
  <c r="L188" i="29"/>
  <c r="U187" i="29"/>
  <c r="U186" i="29" s="1"/>
  <c r="T187" i="29"/>
  <c r="R187" i="29"/>
  <c r="Q187" i="29"/>
  <c r="Q186" i="29" s="1"/>
  <c r="P187" i="29"/>
  <c r="P186" i="29" s="1"/>
  <c r="O187" i="29"/>
  <c r="O186" i="29" s="1"/>
  <c r="N187" i="29"/>
  <c r="N186" i="29" s="1"/>
  <c r="M187" i="29"/>
  <c r="K187" i="29"/>
  <c r="K186" i="29" s="1"/>
  <c r="J187" i="29"/>
  <c r="J186" i="29" s="1"/>
  <c r="I187" i="29"/>
  <c r="L187" i="29" s="1"/>
  <c r="H187" i="29"/>
  <c r="G187" i="29"/>
  <c r="T186" i="29"/>
  <c r="R186" i="29"/>
  <c r="M186" i="29"/>
  <c r="H186" i="29"/>
  <c r="G186" i="29"/>
  <c r="U185" i="29"/>
  <c r="U184" i="29" s="1"/>
  <c r="S185" i="29"/>
  <c r="P185" i="29"/>
  <c r="P184" i="29" s="1"/>
  <c r="L185" i="29"/>
  <c r="T184" i="29"/>
  <c r="S184" i="29"/>
  <c r="R184" i="29"/>
  <c r="R181" i="29" s="1"/>
  <c r="Q184" i="29"/>
  <c r="O184" i="29"/>
  <c r="N184" i="29"/>
  <c r="M184" i="29"/>
  <c r="K184" i="29"/>
  <c r="J184" i="29"/>
  <c r="I184" i="29"/>
  <c r="L184" i="29" s="1"/>
  <c r="H184" i="29"/>
  <c r="G184" i="29"/>
  <c r="U183" i="29"/>
  <c r="S183" i="29"/>
  <c r="S182" i="29" s="1"/>
  <c r="S181" i="29" s="1"/>
  <c r="P183" i="29"/>
  <c r="P182" i="29" s="1"/>
  <c r="L183" i="29"/>
  <c r="U182" i="29"/>
  <c r="U181" i="29" s="1"/>
  <c r="T182" i="29"/>
  <c r="R182" i="29"/>
  <c r="Q182" i="29"/>
  <c r="Q181" i="29" s="1"/>
  <c r="O182" i="29"/>
  <c r="O181" i="29" s="1"/>
  <c r="N182" i="29"/>
  <c r="N181" i="29" s="1"/>
  <c r="M182" i="29"/>
  <c r="M181" i="29" s="1"/>
  <c r="K182" i="29"/>
  <c r="K181" i="29" s="1"/>
  <c r="J182" i="29"/>
  <c r="J181" i="29" s="1"/>
  <c r="I182" i="29"/>
  <c r="I181" i="29" s="1"/>
  <c r="H182" i="29"/>
  <c r="G182" i="29"/>
  <c r="T181" i="29"/>
  <c r="H181" i="29"/>
  <c r="G181" i="29"/>
  <c r="U180" i="29"/>
  <c r="S180" i="29"/>
  <c r="S178" i="29" s="1"/>
  <c r="P180" i="29"/>
  <c r="L180" i="29"/>
  <c r="U179" i="29"/>
  <c r="U178" i="29" s="1"/>
  <c r="S179" i="29"/>
  <c r="P179" i="29"/>
  <c r="L179" i="29"/>
  <c r="T178" i="29"/>
  <c r="R178" i="29"/>
  <c r="Q178" i="29"/>
  <c r="P178" i="29"/>
  <c r="O178" i="29"/>
  <c r="N178" i="29"/>
  <c r="M178" i="29"/>
  <c r="L178" i="29"/>
  <c r="K178" i="29"/>
  <c r="J178" i="29"/>
  <c r="I178" i="29"/>
  <c r="H178" i="29"/>
  <c r="G178" i="29"/>
  <c r="U177" i="29"/>
  <c r="S177" i="29"/>
  <c r="P177" i="29"/>
  <c r="P176" i="29" s="1"/>
  <c r="L177" i="29"/>
  <c r="U176" i="29"/>
  <c r="T176" i="29"/>
  <c r="T175" i="29" s="1"/>
  <c r="S176" i="29"/>
  <c r="R176" i="29"/>
  <c r="R175" i="29" s="1"/>
  <c r="Q176" i="29"/>
  <c r="Q175" i="29" s="1"/>
  <c r="O176" i="29"/>
  <c r="N176" i="29"/>
  <c r="M176" i="29"/>
  <c r="L176" i="29"/>
  <c r="K176" i="29"/>
  <c r="J176" i="29"/>
  <c r="J175" i="29" s="1"/>
  <c r="I176" i="29"/>
  <c r="I175" i="29" s="1"/>
  <c r="L175" i="29" s="1"/>
  <c r="H176" i="29"/>
  <c r="H175" i="29" s="1"/>
  <c r="G176" i="29"/>
  <c r="P175" i="29"/>
  <c r="N175" i="29"/>
  <c r="M175" i="29"/>
  <c r="K175" i="29"/>
  <c r="G175" i="29"/>
  <c r="S174" i="29"/>
  <c r="P174" i="29"/>
  <c r="L174" i="29"/>
  <c r="U173" i="29"/>
  <c r="U172" i="29" s="1"/>
  <c r="S173" i="29"/>
  <c r="P173" i="29"/>
  <c r="L173" i="29"/>
  <c r="T172" i="29"/>
  <c r="T171" i="29" s="1"/>
  <c r="S172" i="29"/>
  <c r="S171" i="29" s="1"/>
  <c r="R172" i="29"/>
  <c r="R171" i="29" s="1"/>
  <c r="Q172" i="29"/>
  <c r="Q171" i="29" s="1"/>
  <c r="O172" i="29"/>
  <c r="O171" i="29" s="1"/>
  <c r="N172" i="29"/>
  <c r="N171" i="29" s="1"/>
  <c r="M172" i="29"/>
  <c r="M171" i="29" s="1"/>
  <c r="K172" i="29"/>
  <c r="J172" i="29"/>
  <c r="I172" i="29"/>
  <c r="I171" i="29" s="1"/>
  <c r="L171" i="29" s="1"/>
  <c r="H172" i="29"/>
  <c r="H171" i="29" s="1"/>
  <c r="G172" i="29"/>
  <c r="U171" i="29"/>
  <c r="K171" i="29"/>
  <c r="J171" i="29"/>
  <c r="G171" i="29"/>
  <c r="P170" i="29"/>
  <c r="P169" i="29" s="1"/>
  <c r="P168" i="29" s="1"/>
  <c r="L170" i="29"/>
  <c r="U169" i="29"/>
  <c r="T169" i="29"/>
  <c r="T168" i="29" s="1"/>
  <c r="S169" i="29"/>
  <c r="R169" i="29"/>
  <c r="Q169" i="29"/>
  <c r="O169" i="29"/>
  <c r="O168" i="29" s="1"/>
  <c r="N169" i="29"/>
  <c r="N168" i="29" s="1"/>
  <c r="M169" i="29"/>
  <c r="M168" i="29" s="1"/>
  <c r="K169" i="29"/>
  <c r="K168" i="29" s="1"/>
  <c r="J169" i="29"/>
  <c r="J168" i="29" s="1"/>
  <c r="I169" i="29"/>
  <c r="I168" i="29" s="1"/>
  <c r="L168" i="29" s="1"/>
  <c r="H169" i="29"/>
  <c r="H168" i="29" s="1"/>
  <c r="G169" i="29"/>
  <c r="U168" i="29"/>
  <c r="S168" i="29"/>
  <c r="R168" i="29"/>
  <c r="Q168" i="29"/>
  <c r="G168" i="29"/>
  <c r="L167" i="29"/>
  <c r="U166" i="29"/>
  <c r="T166" i="29"/>
  <c r="S166" i="29"/>
  <c r="R166" i="29"/>
  <c r="Q166" i="29"/>
  <c r="P166" i="29"/>
  <c r="O166" i="29"/>
  <c r="N166" i="29"/>
  <c r="M166" i="29"/>
  <c r="K166" i="29"/>
  <c r="J166" i="29"/>
  <c r="I166" i="29"/>
  <c r="L166" i="29" s="1"/>
  <c r="H166" i="29"/>
  <c r="G166" i="29"/>
  <c r="U165" i="29"/>
  <c r="U164" i="29" s="1"/>
  <c r="S165" i="29"/>
  <c r="S164" i="29" s="1"/>
  <c r="P165" i="29"/>
  <c r="L165" i="29"/>
  <c r="T164" i="29"/>
  <c r="R164" i="29"/>
  <c r="Q164" i="29"/>
  <c r="P164" i="29"/>
  <c r="O164" i="29"/>
  <c r="N164" i="29"/>
  <c r="M164" i="29"/>
  <c r="K164" i="29"/>
  <c r="J164" i="29"/>
  <c r="I164" i="29"/>
  <c r="L164" i="29" s="1"/>
  <c r="H164" i="29"/>
  <c r="G164" i="29"/>
  <c r="U163" i="29"/>
  <c r="U161" i="29" s="1"/>
  <c r="U160" i="29" s="1"/>
  <c r="S163" i="29"/>
  <c r="P163" i="29"/>
  <c r="L163" i="29"/>
  <c r="U162" i="29"/>
  <c r="S162" i="29"/>
  <c r="P162" i="29"/>
  <c r="L162" i="29"/>
  <c r="T161" i="29"/>
  <c r="T160" i="29" s="1"/>
  <c r="S161" i="29"/>
  <c r="S160" i="29" s="1"/>
  <c r="R161" i="29"/>
  <c r="R160" i="29" s="1"/>
  <c r="Q161" i="29"/>
  <c r="Q160" i="29" s="1"/>
  <c r="P161" i="29"/>
  <c r="P160" i="29" s="1"/>
  <c r="O161" i="29"/>
  <c r="N161" i="29"/>
  <c r="M161" i="29"/>
  <c r="M160" i="29" s="1"/>
  <c r="K161" i="29"/>
  <c r="L161" i="29" s="1"/>
  <c r="J161" i="29"/>
  <c r="J160" i="29" s="1"/>
  <c r="I161" i="29"/>
  <c r="H161" i="29"/>
  <c r="H160" i="29" s="1"/>
  <c r="G161" i="29"/>
  <c r="O160" i="29"/>
  <c r="N160" i="29"/>
  <c r="K160" i="29"/>
  <c r="U159" i="29"/>
  <c r="S159" i="29"/>
  <c r="S158" i="29" s="1"/>
  <c r="S157" i="29" s="1"/>
  <c r="P159" i="29"/>
  <c r="P158" i="29" s="1"/>
  <c r="P157" i="29" s="1"/>
  <c r="L159" i="29"/>
  <c r="U158" i="29"/>
  <c r="T158" i="29"/>
  <c r="T157" i="29" s="1"/>
  <c r="R158" i="29"/>
  <c r="R157" i="29" s="1"/>
  <c r="Q158" i="29"/>
  <c r="Q157" i="29" s="1"/>
  <c r="O158" i="29"/>
  <c r="O157" i="29" s="1"/>
  <c r="N158" i="29"/>
  <c r="N157" i="29" s="1"/>
  <c r="M158" i="29"/>
  <c r="M157" i="29" s="1"/>
  <c r="L158" i="29"/>
  <c r="K158" i="29"/>
  <c r="J158" i="29"/>
  <c r="J157" i="29" s="1"/>
  <c r="I158" i="29"/>
  <c r="I157" i="29" s="1"/>
  <c r="H158" i="29"/>
  <c r="H157" i="29" s="1"/>
  <c r="G158" i="29"/>
  <c r="G157" i="29" s="1"/>
  <c r="U157" i="29"/>
  <c r="L157" i="29"/>
  <c r="K157" i="29"/>
  <c r="U156" i="29"/>
  <c r="S156" i="29"/>
  <c r="S155" i="29" s="1"/>
  <c r="S154" i="29" s="1"/>
  <c r="P156" i="29"/>
  <c r="P155" i="29" s="1"/>
  <c r="P154" i="29" s="1"/>
  <c r="L156" i="29"/>
  <c r="U155" i="29"/>
  <c r="U154" i="29" s="1"/>
  <c r="T155" i="29"/>
  <c r="T154" i="29" s="1"/>
  <c r="R155" i="29"/>
  <c r="Q155" i="29"/>
  <c r="Q154" i="29" s="1"/>
  <c r="O155" i="29"/>
  <c r="O154" i="29" s="1"/>
  <c r="N155" i="29"/>
  <c r="N154" i="29" s="1"/>
  <c r="M155" i="29"/>
  <c r="K155" i="29"/>
  <c r="K154" i="29" s="1"/>
  <c r="J155" i="29"/>
  <c r="J154" i="29" s="1"/>
  <c r="I155" i="29"/>
  <c r="L155" i="29" s="1"/>
  <c r="H155" i="29"/>
  <c r="H154" i="29" s="1"/>
  <c r="G155" i="29"/>
  <c r="R154" i="29"/>
  <c r="M154" i="29"/>
  <c r="G154" i="29"/>
  <c r="U153" i="29"/>
  <c r="U152" i="29" s="1"/>
  <c r="S153" i="29"/>
  <c r="S152" i="29" s="1"/>
  <c r="P153" i="29"/>
  <c r="P152" i="29" s="1"/>
  <c r="L153" i="29"/>
  <c r="T152" i="29"/>
  <c r="R152" i="29"/>
  <c r="Q152" i="29"/>
  <c r="O152" i="29"/>
  <c r="N152" i="29"/>
  <c r="M152" i="29"/>
  <c r="K152" i="29"/>
  <c r="J152" i="29"/>
  <c r="I152" i="29"/>
  <c r="L152" i="29" s="1"/>
  <c r="H152" i="29"/>
  <c r="H145" i="29" s="1"/>
  <c r="G152" i="29"/>
  <c r="U151" i="29"/>
  <c r="S151" i="29"/>
  <c r="S150" i="29" s="1"/>
  <c r="P151" i="29"/>
  <c r="L151" i="29"/>
  <c r="U150" i="29"/>
  <c r="T150" i="29"/>
  <c r="R150" i="29"/>
  <c r="Q150" i="29"/>
  <c r="P150" i="29"/>
  <c r="O150" i="29"/>
  <c r="N150" i="29"/>
  <c r="M150" i="29"/>
  <c r="K150" i="29"/>
  <c r="K145" i="29" s="1"/>
  <c r="J150" i="29"/>
  <c r="I150" i="29"/>
  <c r="L150" i="29" s="1"/>
  <c r="H150" i="29"/>
  <c r="G150" i="29"/>
  <c r="U149" i="29"/>
  <c r="U148" i="29" s="1"/>
  <c r="S149" i="29"/>
  <c r="S148" i="29" s="1"/>
  <c r="P149" i="29"/>
  <c r="P148" i="29" s="1"/>
  <c r="L149" i="29"/>
  <c r="T148" i="29"/>
  <c r="R148" i="29"/>
  <c r="Q148" i="29"/>
  <c r="O148" i="29"/>
  <c r="N148" i="29"/>
  <c r="M148" i="29"/>
  <c r="M145" i="29" s="1"/>
  <c r="L148" i="29"/>
  <c r="K148" i="29"/>
  <c r="J148" i="29"/>
  <c r="I148" i="29"/>
  <c r="H148" i="29"/>
  <c r="G148" i="29"/>
  <c r="U147" i="29"/>
  <c r="U146" i="29" s="1"/>
  <c r="U145" i="29" s="1"/>
  <c r="S147" i="29"/>
  <c r="P147" i="29"/>
  <c r="L147" i="29"/>
  <c r="T146" i="29"/>
  <c r="T145" i="29" s="1"/>
  <c r="S146" i="29"/>
  <c r="R146" i="29"/>
  <c r="R145" i="29" s="1"/>
  <c r="Q146" i="29"/>
  <c r="Q145" i="29" s="1"/>
  <c r="P146" i="29"/>
  <c r="P145" i="29" s="1"/>
  <c r="O146" i="29"/>
  <c r="O145" i="29" s="1"/>
  <c r="N146" i="29"/>
  <c r="M146" i="29"/>
  <c r="K146" i="29"/>
  <c r="J146" i="29"/>
  <c r="I146" i="29"/>
  <c r="L146" i="29" s="1"/>
  <c r="H146" i="29"/>
  <c r="G146" i="29"/>
  <c r="N145" i="29"/>
  <c r="J145" i="29"/>
  <c r="U144" i="29"/>
  <c r="S144" i="29"/>
  <c r="P144" i="29"/>
  <c r="P143" i="29" s="1"/>
  <c r="P142" i="29" s="1"/>
  <c r="L144" i="29"/>
  <c r="U143" i="29"/>
  <c r="U142" i="29" s="1"/>
  <c r="T143" i="29"/>
  <c r="T142" i="29" s="1"/>
  <c r="S143" i="29"/>
  <c r="S142" i="29" s="1"/>
  <c r="R143" i="29"/>
  <c r="R142" i="29" s="1"/>
  <c r="Q143" i="29"/>
  <c r="Q142" i="29" s="1"/>
  <c r="O143" i="29"/>
  <c r="N143" i="29"/>
  <c r="N142" i="29" s="1"/>
  <c r="M143" i="29"/>
  <c r="L143" i="29"/>
  <c r="K143" i="29"/>
  <c r="J143" i="29"/>
  <c r="I143" i="29"/>
  <c r="I142" i="29" s="1"/>
  <c r="H143" i="29"/>
  <c r="H142" i="29" s="1"/>
  <c r="G143" i="29"/>
  <c r="G142" i="29" s="1"/>
  <c r="O142" i="29"/>
  <c r="M142" i="29"/>
  <c r="L142" i="29"/>
  <c r="K142" i="29"/>
  <c r="J142" i="29"/>
  <c r="U141" i="29"/>
  <c r="S141" i="29"/>
  <c r="S140" i="29" s="1"/>
  <c r="P141" i="29"/>
  <c r="L141" i="29"/>
  <c r="U140" i="29"/>
  <c r="T140" i="29"/>
  <c r="R140" i="29"/>
  <c r="Q140" i="29"/>
  <c r="P140" i="29"/>
  <c r="O140" i="29"/>
  <c r="N140" i="29"/>
  <c r="M140" i="29"/>
  <c r="K140" i="29"/>
  <c r="J140" i="29"/>
  <c r="I140" i="29"/>
  <c r="L140" i="29" s="1"/>
  <c r="H140" i="29"/>
  <c r="G140" i="29"/>
  <c r="U139" i="29"/>
  <c r="U138" i="29" s="1"/>
  <c r="U137" i="29" s="1"/>
  <c r="S139" i="29"/>
  <c r="S138" i="29" s="1"/>
  <c r="S137" i="29" s="1"/>
  <c r="P139" i="29"/>
  <c r="P138" i="29" s="1"/>
  <c r="P137" i="29" s="1"/>
  <c r="L139" i="29"/>
  <c r="T138" i="29"/>
  <c r="R138" i="29"/>
  <c r="R137" i="29" s="1"/>
  <c r="Q138" i="29"/>
  <c r="Q137" i="29" s="1"/>
  <c r="O138" i="29"/>
  <c r="N138" i="29"/>
  <c r="N137" i="29" s="1"/>
  <c r="M138" i="29"/>
  <c r="L138" i="29"/>
  <c r="K138" i="29"/>
  <c r="J138" i="29"/>
  <c r="I138" i="29"/>
  <c r="H138" i="29"/>
  <c r="H137" i="29" s="1"/>
  <c r="G138" i="29"/>
  <c r="G137" i="29" s="1"/>
  <c r="T137" i="29"/>
  <c r="O137" i="29"/>
  <c r="K137" i="29"/>
  <c r="J137" i="29"/>
  <c r="U136" i="29"/>
  <c r="S136" i="29"/>
  <c r="S135" i="29" s="1"/>
  <c r="S134" i="29" s="1"/>
  <c r="P136" i="29"/>
  <c r="P135" i="29" s="1"/>
  <c r="P134" i="29" s="1"/>
  <c r="L136" i="29"/>
  <c r="U135" i="29"/>
  <c r="U134" i="29" s="1"/>
  <c r="T135" i="29"/>
  <c r="R135" i="29"/>
  <c r="Q135" i="29"/>
  <c r="O135" i="29"/>
  <c r="O134" i="29" s="1"/>
  <c r="N135" i="29"/>
  <c r="N134" i="29" s="1"/>
  <c r="M135" i="29"/>
  <c r="M134" i="29" s="1"/>
  <c r="K135" i="29"/>
  <c r="K134" i="29" s="1"/>
  <c r="J135" i="29"/>
  <c r="J134" i="29" s="1"/>
  <c r="I135" i="29"/>
  <c r="I134" i="29" s="1"/>
  <c r="L134" i="29" s="1"/>
  <c r="H135" i="29"/>
  <c r="G135" i="29"/>
  <c r="T134" i="29"/>
  <c r="R134" i="29"/>
  <c r="Q134" i="29"/>
  <c r="H134" i="29"/>
  <c r="G134" i="29"/>
  <c r="U133" i="29"/>
  <c r="U132" i="29" s="1"/>
  <c r="S133" i="29"/>
  <c r="S132" i="29" s="1"/>
  <c r="P133" i="29"/>
  <c r="P132" i="29" s="1"/>
  <c r="L133" i="29"/>
  <c r="T132" i="29"/>
  <c r="R132" i="29"/>
  <c r="Q132" i="29"/>
  <c r="O132" i="29"/>
  <c r="N132" i="29"/>
  <c r="M132" i="29"/>
  <c r="K132" i="29"/>
  <c r="K129" i="29" s="1"/>
  <c r="J132" i="29"/>
  <c r="I132" i="29"/>
  <c r="L132" i="29" s="1"/>
  <c r="H132" i="29"/>
  <c r="G132" i="29"/>
  <c r="G129" i="29" s="1"/>
  <c r="U131" i="29"/>
  <c r="U130" i="29" s="1"/>
  <c r="S131" i="29"/>
  <c r="P131" i="29"/>
  <c r="P130" i="29" s="1"/>
  <c r="P129" i="29" s="1"/>
  <c r="L131" i="29"/>
  <c r="T130" i="29"/>
  <c r="T129" i="29" s="1"/>
  <c r="S130" i="29"/>
  <c r="S129" i="29" s="1"/>
  <c r="R130" i="29"/>
  <c r="Q130" i="29"/>
  <c r="O130" i="29"/>
  <c r="N130" i="29"/>
  <c r="N129" i="29" s="1"/>
  <c r="M130" i="29"/>
  <c r="M129" i="29" s="1"/>
  <c r="K130" i="29"/>
  <c r="J130" i="29"/>
  <c r="J129" i="29" s="1"/>
  <c r="I130" i="29"/>
  <c r="I129" i="29" s="1"/>
  <c r="L129" i="29" s="1"/>
  <c r="H130" i="29"/>
  <c r="H129" i="29" s="1"/>
  <c r="G130" i="29"/>
  <c r="R129" i="29"/>
  <c r="Q129" i="29"/>
  <c r="O129" i="29"/>
  <c r="U128" i="29"/>
  <c r="U127" i="29" s="1"/>
  <c r="U126" i="29" s="1"/>
  <c r="S128" i="29"/>
  <c r="P128" i="29"/>
  <c r="L128" i="29"/>
  <c r="T127" i="29"/>
  <c r="T126" i="29" s="1"/>
  <c r="S127" i="29"/>
  <c r="R127" i="29"/>
  <c r="R126" i="29" s="1"/>
  <c r="Q127" i="29"/>
  <c r="Q126" i="29" s="1"/>
  <c r="P127" i="29"/>
  <c r="O127" i="29"/>
  <c r="O126" i="29" s="1"/>
  <c r="N127" i="29"/>
  <c r="N126" i="29" s="1"/>
  <c r="M127" i="29"/>
  <c r="K127" i="29"/>
  <c r="K126" i="29" s="1"/>
  <c r="J127" i="29"/>
  <c r="J126" i="29" s="1"/>
  <c r="I127" i="29"/>
  <c r="L127" i="29" s="1"/>
  <c r="H127" i="29"/>
  <c r="G127" i="29"/>
  <c r="G126" i="29" s="1"/>
  <c r="S126" i="29"/>
  <c r="P126" i="29"/>
  <c r="M126" i="29"/>
  <c r="H126" i="29"/>
  <c r="U125" i="29"/>
  <c r="S125" i="29"/>
  <c r="S124" i="29" s="1"/>
  <c r="P125" i="29"/>
  <c r="P124" i="29" s="1"/>
  <c r="L125" i="29"/>
  <c r="U124" i="29"/>
  <c r="T124" i="29"/>
  <c r="R124" i="29"/>
  <c r="Q124" i="29"/>
  <c r="O124" i="29"/>
  <c r="N124" i="29"/>
  <c r="M124" i="29"/>
  <c r="K124" i="29"/>
  <c r="L124" i="29" s="1"/>
  <c r="J124" i="29"/>
  <c r="I124" i="29"/>
  <c r="H124" i="29"/>
  <c r="G124" i="29"/>
  <c r="U123" i="29"/>
  <c r="U122" i="29" s="1"/>
  <c r="U121" i="29" s="1"/>
  <c r="P123" i="29"/>
  <c r="P122" i="29" s="1"/>
  <c r="P121" i="29" s="1"/>
  <c r="L123" i="29"/>
  <c r="T122" i="29"/>
  <c r="T121" i="29" s="1"/>
  <c r="S122" i="29"/>
  <c r="R122" i="29"/>
  <c r="Q122" i="29"/>
  <c r="O122" i="29"/>
  <c r="O121" i="29" s="1"/>
  <c r="N122" i="29"/>
  <c r="N121" i="29" s="1"/>
  <c r="M122" i="29"/>
  <c r="M121" i="29" s="1"/>
  <c r="K122" i="29"/>
  <c r="K121" i="29" s="1"/>
  <c r="J122" i="29"/>
  <c r="J121" i="29" s="1"/>
  <c r="I122" i="29"/>
  <c r="L122" i="29" s="1"/>
  <c r="H122" i="29"/>
  <c r="H121" i="29" s="1"/>
  <c r="G122" i="29"/>
  <c r="G121" i="29" s="1"/>
  <c r="R121" i="29"/>
  <c r="Q121" i="29"/>
  <c r="U120" i="29"/>
  <c r="U119" i="29" s="1"/>
  <c r="U118" i="29" s="1"/>
  <c r="S120" i="29"/>
  <c r="S119" i="29" s="1"/>
  <c r="S118" i="29" s="1"/>
  <c r="P120" i="29"/>
  <c r="L120" i="29"/>
  <c r="T119" i="29"/>
  <c r="R119" i="29"/>
  <c r="R118" i="29" s="1"/>
  <c r="Q119" i="29"/>
  <c r="Q118" i="29" s="1"/>
  <c r="P119" i="29"/>
  <c r="P118" i="29" s="1"/>
  <c r="O119" i="29"/>
  <c r="N119" i="29"/>
  <c r="M119" i="29"/>
  <c r="M118" i="29" s="1"/>
  <c r="K119" i="29"/>
  <c r="K118" i="29" s="1"/>
  <c r="J119" i="29"/>
  <c r="J118" i="29" s="1"/>
  <c r="I119" i="29"/>
  <c r="I118" i="29" s="1"/>
  <c r="L118" i="29" s="1"/>
  <c r="H119" i="29"/>
  <c r="H118" i="29" s="1"/>
  <c r="G119" i="29"/>
  <c r="G118" i="29" s="1"/>
  <c r="T118" i="29"/>
  <c r="O118" i="29"/>
  <c r="N118" i="29"/>
  <c r="U117" i="29"/>
  <c r="S117" i="29"/>
  <c r="S116" i="29" s="1"/>
  <c r="S115" i="29" s="1"/>
  <c r="P117" i="29"/>
  <c r="P116" i="29" s="1"/>
  <c r="P115" i="29" s="1"/>
  <c r="L117" i="29"/>
  <c r="U116" i="29"/>
  <c r="T116" i="29"/>
  <c r="T115" i="29" s="1"/>
  <c r="R116" i="29"/>
  <c r="Q116" i="29"/>
  <c r="Q115" i="29" s="1"/>
  <c r="O116" i="29"/>
  <c r="O115" i="29" s="1"/>
  <c r="N116" i="29"/>
  <c r="N115" i="29" s="1"/>
  <c r="M116" i="29"/>
  <c r="K116" i="29"/>
  <c r="J116" i="29"/>
  <c r="J115" i="29" s="1"/>
  <c r="I116" i="29"/>
  <c r="I115" i="29" s="1"/>
  <c r="L115" i="29" s="1"/>
  <c r="H116" i="29"/>
  <c r="H115" i="29" s="1"/>
  <c r="G116" i="29"/>
  <c r="G115" i="29" s="1"/>
  <c r="U115" i="29"/>
  <c r="R115" i="29"/>
  <c r="M115" i="29"/>
  <c r="K115" i="29"/>
  <c r="U114" i="29"/>
  <c r="S114" i="29"/>
  <c r="P114" i="29"/>
  <c r="P113" i="29" s="1"/>
  <c r="P112" i="29" s="1"/>
  <c r="L114" i="29"/>
  <c r="U113" i="29"/>
  <c r="T113" i="29"/>
  <c r="S113" i="29"/>
  <c r="S112" i="29" s="1"/>
  <c r="R113" i="29"/>
  <c r="Q113" i="29"/>
  <c r="Q112" i="29" s="1"/>
  <c r="O113" i="29"/>
  <c r="O112" i="29" s="1"/>
  <c r="N113" i="29"/>
  <c r="N112" i="29" s="1"/>
  <c r="M113" i="29"/>
  <c r="K113" i="29"/>
  <c r="J113" i="29"/>
  <c r="J112" i="29" s="1"/>
  <c r="I113" i="29"/>
  <c r="I112" i="29" s="1"/>
  <c r="H113" i="29"/>
  <c r="H112" i="29" s="1"/>
  <c r="G113" i="29"/>
  <c r="G112" i="29" s="1"/>
  <c r="U112" i="29"/>
  <c r="T112" i="29"/>
  <c r="R112" i="29"/>
  <c r="M112" i="29"/>
  <c r="K112" i="29"/>
  <c r="U109" i="29"/>
  <c r="U108" i="29" s="1"/>
  <c r="U105" i="29" s="1"/>
  <c r="S109" i="29"/>
  <c r="S108" i="29" s="1"/>
  <c r="S105" i="29" s="1"/>
  <c r="P109" i="29"/>
  <c r="L109" i="29"/>
  <c r="T108" i="29"/>
  <c r="T105" i="29" s="1"/>
  <c r="R108" i="29"/>
  <c r="Q108" i="29"/>
  <c r="P108" i="29"/>
  <c r="P105" i="29" s="1"/>
  <c r="O108" i="29"/>
  <c r="O105" i="29" s="1"/>
  <c r="N108" i="29"/>
  <c r="N105" i="29" s="1"/>
  <c r="M108" i="29"/>
  <c r="M105" i="29" s="1"/>
  <c r="K108" i="29"/>
  <c r="J108" i="29"/>
  <c r="I108" i="29"/>
  <c r="L108" i="29" s="1"/>
  <c r="H108" i="29"/>
  <c r="H105" i="29" s="1"/>
  <c r="G108" i="29"/>
  <c r="U107" i="29"/>
  <c r="U106" i="29" s="1"/>
  <c r="S107" i="29"/>
  <c r="P107" i="29"/>
  <c r="L107" i="29"/>
  <c r="T106" i="29"/>
  <c r="S106" i="29"/>
  <c r="R106" i="29"/>
  <c r="R105" i="29" s="1"/>
  <c r="Q106" i="29"/>
  <c r="Q105" i="29" s="1"/>
  <c r="P106" i="29"/>
  <c r="O106" i="29"/>
  <c r="N106" i="29"/>
  <c r="M106" i="29"/>
  <c r="L106" i="29"/>
  <c r="K106" i="29"/>
  <c r="K105" i="29" s="1"/>
  <c r="J106" i="29"/>
  <c r="J105" i="29" s="1"/>
  <c r="I106" i="29"/>
  <c r="G105" i="29"/>
  <c r="U104" i="29"/>
  <c r="U103" i="29" s="1"/>
  <c r="S104" i="29"/>
  <c r="S103" i="29" s="1"/>
  <c r="P104" i="29"/>
  <c r="L104" i="29"/>
  <c r="T103" i="29"/>
  <c r="R103" i="29"/>
  <c r="Q103" i="29"/>
  <c r="P103" i="29"/>
  <c r="O103" i="29"/>
  <c r="N103" i="29"/>
  <c r="M103" i="29"/>
  <c r="L103" i="29"/>
  <c r="K103" i="29"/>
  <c r="J103" i="29"/>
  <c r="I103" i="29"/>
  <c r="H103" i="29"/>
  <c r="H95" i="29" s="1"/>
  <c r="G103" i="29"/>
  <c r="G95" i="29" s="1"/>
  <c r="U102" i="29"/>
  <c r="S102" i="29"/>
  <c r="P102" i="29"/>
  <c r="L102" i="29"/>
  <c r="U101" i="29"/>
  <c r="T101" i="29"/>
  <c r="S101" i="29"/>
  <c r="R101" i="29"/>
  <c r="Q101" i="29"/>
  <c r="P101" i="29"/>
  <c r="O101" i="29"/>
  <c r="N101" i="29"/>
  <c r="M101" i="29"/>
  <c r="K101" i="29"/>
  <c r="L101" i="29" s="1"/>
  <c r="J101" i="29"/>
  <c r="I101" i="29"/>
  <c r="H101" i="29"/>
  <c r="G101" i="29"/>
  <c r="U100" i="29"/>
  <c r="S100" i="29"/>
  <c r="P100" i="29"/>
  <c r="P99" i="29" s="1"/>
  <c r="L100" i="29"/>
  <c r="U99" i="29"/>
  <c r="T99" i="29"/>
  <c r="S99" i="29"/>
  <c r="R99" i="29"/>
  <c r="R95" i="29" s="1"/>
  <c r="Q99" i="29"/>
  <c r="O99" i="29"/>
  <c r="N99" i="29"/>
  <c r="M99" i="29"/>
  <c r="K99" i="29"/>
  <c r="J99" i="29"/>
  <c r="I99" i="29"/>
  <c r="L99" i="29" s="1"/>
  <c r="H99" i="29"/>
  <c r="G99" i="29"/>
  <c r="U98" i="29"/>
  <c r="S98" i="29"/>
  <c r="P98" i="29"/>
  <c r="L98" i="29"/>
  <c r="U97" i="29"/>
  <c r="S97" i="29"/>
  <c r="S96" i="29" s="1"/>
  <c r="S95" i="29" s="1"/>
  <c r="P97" i="29"/>
  <c r="P96" i="29" s="1"/>
  <c r="L97" i="29"/>
  <c r="U96" i="29"/>
  <c r="U95" i="29" s="1"/>
  <c r="T96" i="29"/>
  <c r="T95" i="29" s="1"/>
  <c r="R96" i="29"/>
  <c r="Q96" i="29"/>
  <c r="O96" i="29"/>
  <c r="O95" i="29" s="1"/>
  <c r="N96" i="29"/>
  <c r="N95" i="29" s="1"/>
  <c r="M96" i="29"/>
  <c r="M95" i="29" s="1"/>
  <c r="K96" i="29"/>
  <c r="K95" i="29" s="1"/>
  <c r="J96" i="29"/>
  <c r="J95" i="29" s="1"/>
  <c r="I96" i="29"/>
  <c r="I95" i="29" s="1"/>
  <c r="H96" i="29"/>
  <c r="G96" i="29"/>
  <c r="U94" i="29"/>
  <c r="S94" i="29"/>
  <c r="S93" i="29" s="1"/>
  <c r="P94" i="29"/>
  <c r="P93" i="29" s="1"/>
  <c r="L94" i="29"/>
  <c r="U93" i="29"/>
  <c r="T93" i="29"/>
  <c r="R93" i="29"/>
  <c r="Q93" i="29"/>
  <c r="O93" i="29"/>
  <c r="N93" i="29"/>
  <c r="M93" i="29"/>
  <c r="K93" i="29"/>
  <c r="J93" i="29"/>
  <c r="J90" i="29" s="1"/>
  <c r="I93" i="29"/>
  <c r="L93" i="29" s="1"/>
  <c r="H93" i="29"/>
  <c r="G93" i="29"/>
  <c r="U92" i="29"/>
  <c r="U91" i="29" s="1"/>
  <c r="U90" i="29" s="1"/>
  <c r="S92" i="29"/>
  <c r="S91" i="29" s="1"/>
  <c r="S90" i="29" s="1"/>
  <c r="P92" i="29"/>
  <c r="L92" i="29"/>
  <c r="T91" i="29"/>
  <c r="R91" i="29"/>
  <c r="R90" i="29" s="1"/>
  <c r="Q91" i="29"/>
  <c r="Q90" i="29" s="1"/>
  <c r="P91" i="29"/>
  <c r="P90" i="29" s="1"/>
  <c r="O91" i="29"/>
  <c r="O90" i="29" s="1"/>
  <c r="N91" i="29"/>
  <c r="N90" i="29" s="1"/>
  <c r="M91" i="29"/>
  <c r="M90" i="29" s="1"/>
  <c r="K91" i="29"/>
  <c r="K90" i="29" s="1"/>
  <c r="J91" i="29"/>
  <c r="I91" i="29"/>
  <c r="H91" i="29"/>
  <c r="H90" i="29" s="1"/>
  <c r="G91" i="29"/>
  <c r="T90" i="29"/>
  <c r="I90" i="29"/>
  <c r="L90" i="29" s="1"/>
  <c r="G90" i="29"/>
  <c r="U89" i="29"/>
  <c r="S89" i="29"/>
  <c r="P89" i="29"/>
  <c r="P88" i="29" s="1"/>
  <c r="L89" i="29"/>
  <c r="U88" i="29"/>
  <c r="T88" i="29"/>
  <c r="S88" i="29"/>
  <c r="R88" i="29"/>
  <c r="Q88" i="29"/>
  <c r="O88" i="29"/>
  <c r="N88" i="29"/>
  <c r="M88" i="29"/>
  <c r="L88" i="29"/>
  <c r="K88" i="29"/>
  <c r="J88" i="29"/>
  <c r="I88" i="29"/>
  <c r="H88" i="29"/>
  <c r="G88" i="29"/>
  <c r="U87" i="29"/>
  <c r="S87" i="29"/>
  <c r="P87" i="29"/>
  <c r="L87" i="29"/>
  <c r="U86" i="29"/>
  <c r="S86" i="29"/>
  <c r="P86" i="29"/>
  <c r="L86" i="29"/>
  <c r="U85" i="29"/>
  <c r="U84" i="29" s="1"/>
  <c r="S85" i="29"/>
  <c r="P85" i="29"/>
  <c r="P84" i="29" s="1"/>
  <c r="L85" i="29"/>
  <c r="T84" i="29"/>
  <c r="S84" i="29"/>
  <c r="R84" i="29"/>
  <c r="Q84" i="29"/>
  <c r="O84" i="29"/>
  <c r="N84" i="29"/>
  <c r="M84" i="29"/>
  <c r="K84" i="29"/>
  <c r="J84" i="29"/>
  <c r="I84" i="29"/>
  <c r="L84" i="29" s="1"/>
  <c r="H84" i="29"/>
  <c r="G84" i="29"/>
  <c r="U83" i="29"/>
  <c r="S83" i="29"/>
  <c r="P83" i="29"/>
  <c r="L83" i="29"/>
  <c r="U82" i="29"/>
  <c r="U81" i="29" s="1"/>
  <c r="S82" i="29"/>
  <c r="P82" i="29"/>
  <c r="L82" i="29"/>
  <c r="T81" i="29"/>
  <c r="S81" i="29"/>
  <c r="R81" i="29"/>
  <c r="Q81" i="29"/>
  <c r="P81" i="29"/>
  <c r="O81" i="29"/>
  <c r="N81" i="29"/>
  <c r="M81" i="29"/>
  <c r="K81" i="29"/>
  <c r="J81" i="29"/>
  <c r="J73" i="29" s="1"/>
  <c r="I81" i="29"/>
  <c r="I73" i="29" s="1"/>
  <c r="H81" i="29"/>
  <c r="G81" i="29"/>
  <c r="U80" i="29"/>
  <c r="S80" i="29"/>
  <c r="P80" i="29"/>
  <c r="L80" i="29"/>
  <c r="U79" i="29"/>
  <c r="S79" i="29"/>
  <c r="P79" i="29"/>
  <c r="P76" i="29" s="1"/>
  <c r="L79" i="29"/>
  <c r="U78" i="29"/>
  <c r="S78" i="29"/>
  <c r="P78" i="29"/>
  <c r="L78" i="29"/>
  <c r="U77" i="29"/>
  <c r="U76" i="29" s="1"/>
  <c r="S77" i="29"/>
  <c r="S76" i="29" s="1"/>
  <c r="P77" i="29"/>
  <c r="L77" i="29"/>
  <c r="T76" i="29"/>
  <c r="R76" i="29"/>
  <c r="Q76" i="29"/>
  <c r="O76" i="29"/>
  <c r="N76" i="29"/>
  <c r="M76" i="29"/>
  <c r="M73" i="29" s="1"/>
  <c r="K76" i="29"/>
  <c r="J76" i="29"/>
  <c r="I76" i="29"/>
  <c r="L76" i="29" s="1"/>
  <c r="H76" i="29"/>
  <c r="G76" i="29"/>
  <c r="U75" i="29"/>
  <c r="S75" i="29"/>
  <c r="P75" i="29"/>
  <c r="L75" i="29"/>
  <c r="U74" i="29"/>
  <c r="U73" i="29" s="1"/>
  <c r="T74" i="29"/>
  <c r="T73" i="29" s="1"/>
  <c r="S74" i="29"/>
  <c r="R74" i="29"/>
  <c r="R73" i="29" s="1"/>
  <c r="Q74" i="29"/>
  <c r="P74" i="29"/>
  <c r="O74" i="29"/>
  <c r="N74" i="29"/>
  <c r="N73" i="29" s="1"/>
  <c r="M74" i="29"/>
  <c r="K74" i="29"/>
  <c r="L74" i="29" s="1"/>
  <c r="J74" i="29"/>
  <c r="I74" i="29"/>
  <c r="H74" i="29"/>
  <c r="H73" i="29" s="1"/>
  <c r="G74" i="29"/>
  <c r="G73" i="29" s="1"/>
  <c r="Q73" i="29"/>
  <c r="O73" i="29"/>
  <c r="U72" i="29"/>
  <c r="S72" i="29"/>
  <c r="P72" i="29"/>
  <c r="P71" i="29" s="1"/>
  <c r="L72" i="29"/>
  <c r="U71" i="29"/>
  <c r="T71" i="29"/>
  <c r="S71" i="29"/>
  <c r="R71" i="29"/>
  <c r="Q71" i="29"/>
  <c r="O71" i="29"/>
  <c r="N71" i="29"/>
  <c r="M71" i="29"/>
  <c r="L71" i="29"/>
  <c r="K71" i="29"/>
  <c r="J71" i="29"/>
  <c r="I71" i="29"/>
  <c r="H71" i="29"/>
  <c r="G71" i="29"/>
  <c r="U70" i="29"/>
  <c r="S70" i="29"/>
  <c r="P70" i="29"/>
  <c r="L70" i="29"/>
  <c r="U69" i="29"/>
  <c r="S69" i="29"/>
  <c r="P69" i="29"/>
  <c r="L69" i="29"/>
  <c r="U68" i="29"/>
  <c r="U67" i="29" s="1"/>
  <c r="S68" i="29"/>
  <c r="S67" i="29" s="1"/>
  <c r="P68" i="29"/>
  <c r="P67" i="29" s="1"/>
  <c r="P64" i="29" s="1"/>
  <c r="L68" i="29"/>
  <c r="T67" i="29"/>
  <c r="R67" i="29"/>
  <c r="Q67" i="29"/>
  <c r="O67" i="29"/>
  <c r="N67" i="29"/>
  <c r="M67" i="29"/>
  <c r="M64" i="29" s="1"/>
  <c r="L67" i="29"/>
  <c r="K67" i="29"/>
  <c r="J67" i="29"/>
  <c r="I67" i="29"/>
  <c r="H67" i="29"/>
  <c r="G67" i="29"/>
  <c r="U66" i="29"/>
  <c r="S66" i="29"/>
  <c r="P66" i="29"/>
  <c r="L66" i="29"/>
  <c r="U65" i="29"/>
  <c r="T65" i="29"/>
  <c r="T64" i="29" s="1"/>
  <c r="S65" i="29"/>
  <c r="S64" i="29" s="1"/>
  <c r="R65" i="29"/>
  <c r="R64" i="29" s="1"/>
  <c r="Q65" i="29"/>
  <c r="Q64" i="29" s="1"/>
  <c r="P65" i="29"/>
  <c r="O65" i="29"/>
  <c r="O64" i="29" s="1"/>
  <c r="N65" i="29"/>
  <c r="M65" i="29"/>
  <c r="K65" i="29"/>
  <c r="K64" i="29" s="1"/>
  <c r="J65" i="29"/>
  <c r="J64" i="29" s="1"/>
  <c r="I65" i="29"/>
  <c r="H65" i="29"/>
  <c r="G65" i="29"/>
  <c r="G64" i="29" s="1"/>
  <c r="N64" i="29"/>
  <c r="I64" i="29"/>
  <c r="H64" i="29"/>
  <c r="L63" i="29"/>
  <c r="U62" i="29"/>
  <c r="T62" i="29"/>
  <c r="S62" i="29"/>
  <c r="R62" i="29"/>
  <c r="Q62" i="29"/>
  <c r="P62" i="29"/>
  <c r="O62" i="29"/>
  <c r="L62" i="29"/>
  <c r="K62" i="29"/>
  <c r="J62" i="29"/>
  <c r="I62" i="29"/>
  <c r="U61" i="29"/>
  <c r="S61" i="29"/>
  <c r="P61" i="29"/>
  <c r="L61" i="29"/>
  <c r="U60" i="29"/>
  <c r="S60" i="29"/>
  <c r="P60" i="29"/>
  <c r="L60" i="29"/>
  <c r="U59" i="29"/>
  <c r="S59" i="29"/>
  <c r="P59" i="29"/>
  <c r="P57" i="29" s="1"/>
  <c r="L59" i="29"/>
  <c r="U58" i="29"/>
  <c r="U57" i="29" s="1"/>
  <c r="S58" i="29"/>
  <c r="P58" i="29"/>
  <c r="L58" i="29"/>
  <c r="T57" i="29"/>
  <c r="S57" i="29"/>
  <c r="R57" i="29"/>
  <c r="Q57" i="29"/>
  <c r="O57" i="29"/>
  <c r="N57" i="29"/>
  <c r="M57" i="29"/>
  <c r="K57" i="29"/>
  <c r="J57" i="29"/>
  <c r="I57" i="29"/>
  <c r="L57" i="29" s="1"/>
  <c r="H57" i="29"/>
  <c r="G57" i="29"/>
  <c r="U56" i="29"/>
  <c r="U55" i="29" s="1"/>
  <c r="S56" i="29"/>
  <c r="S55" i="29" s="1"/>
  <c r="P56" i="29"/>
  <c r="P55" i="29" s="1"/>
  <c r="L56" i="29"/>
  <c r="T55" i="29"/>
  <c r="R55" i="29"/>
  <c r="Q55" i="29"/>
  <c r="O55" i="29"/>
  <c r="N55" i="29"/>
  <c r="M55" i="29"/>
  <c r="K55" i="29"/>
  <c r="L55" i="29" s="1"/>
  <c r="J55" i="29"/>
  <c r="I55" i="29"/>
  <c r="H55" i="29"/>
  <c r="G55" i="29"/>
  <c r="U54" i="29"/>
  <c r="U53" i="29" s="1"/>
  <c r="S54" i="29"/>
  <c r="P54" i="29"/>
  <c r="L54" i="29"/>
  <c r="T53" i="29"/>
  <c r="S53" i="29"/>
  <c r="R53" i="29"/>
  <c r="Q53" i="29"/>
  <c r="P53" i="29"/>
  <c r="O53" i="29"/>
  <c r="N53" i="29"/>
  <c r="M53" i="29"/>
  <c r="K53" i="29"/>
  <c r="J53" i="29"/>
  <c r="I53" i="29"/>
  <c r="L53" i="29" s="1"/>
  <c r="H53" i="29"/>
  <c r="G53" i="29"/>
  <c r="U52" i="29"/>
  <c r="S52" i="29"/>
  <c r="P52" i="29"/>
  <c r="P51" i="29" s="1"/>
  <c r="L52" i="29"/>
  <c r="U51" i="29"/>
  <c r="T51" i="29"/>
  <c r="S51" i="29"/>
  <c r="R51" i="29"/>
  <c r="Q51" i="29"/>
  <c r="O51" i="29"/>
  <c r="N51" i="29"/>
  <c r="M51" i="29"/>
  <c r="K51" i="29"/>
  <c r="K5" i="29" s="1"/>
  <c r="J51" i="29"/>
  <c r="I51" i="29"/>
  <c r="H51" i="29"/>
  <c r="G51" i="29"/>
  <c r="U50" i="29"/>
  <c r="S50" i="29"/>
  <c r="P50" i="29"/>
  <c r="L50" i="29"/>
  <c r="U49" i="29"/>
  <c r="S49" i="29"/>
  <c r="P49" i="29"/>
  <c r="L49" i="29"/>
  <c r="U48" i="29"/>
  <c r="U47" i="29" s="1"/>
  <c r="S48" i="29"/>
  <c r="S47" i="29" s="1"/>
  <c r="P48" i="29"/>
  <c r="P47" i="29" s="1"/>
  <c r="L48" i="29"/>
  <c r="T47" i="29"/>
  <c r="R47" i="29"/>
  <c r="Q47" i="29"/>
  <c r="O47" i="29"/>
  <c r="N47" i="29"/>
  <c r="M47" i="29"/>
  <c r="L47" i="29"/>
  <c r="K47" i="29"/>
  <c r="J47" i="29"/>
  <c r="I47" i="29"/>
  <c r="H47" i="29"/>
  <c r="G47" i="29"/>
  <c r="U46" i="29"/>
  <c r="S46" i="29"/>
  <c r="P46" i="29"/>
  <c r="L46" i="29"/>
  <c r="U45" i="29"/>
  <c r="S45" i="29"/>
  <c r="P45" i="29"/>
  <c r="L45" i="29"/>
  <c r="U44" i="29"/>
  <c r="S44" i="29"/>
  <c r="S40" i="29" s="1"/>
  <c r="P44" i="29"/>
  <c r="L44" i="29"/>
  <c r="U43" i="29"/>
  <c r="S43" i="29"/>
  <c r="P43" i="29"/>
  <c r="L43" i="29"/>
  <c r="U42" i="29"/>
  <c r="U40" i="29" s="1"/>
  <c r="S42" i="29"/>
  <c r="P42" i="29"/>
  <c r="L42" i="29"/>
  <c r="U41" i="29"/>
  <c r="S41" i="29"/>
  <c r="P41" i="29"/>
  <c r="P40" i="29" s="1"/>
  <c r="L41" i="29"/>
  <c r="T40" i="29"/>
  <c r="R40" i="29"/>
  <c r="Q40" i="29"/>
  <c r="O40" i="29"/>
  <c r="N40" i="29"/>
  <c r="M40" i="29"/>
  <c r="K40" i="29"/>
  <c r="J40" i="29"/>
  <c r="I40" i="29"/>
  <c r="L40" i="29" s="1"/>
  <c r="H40" i="29"/>
  <c r="G40" i="29"/>
  <c r="U39" i="29"/>
  <c r="U38" i="29" s="1"/>
  <c r="S39" i="29"/>
  <c r="S38" i="29" s="1"/>
  <c r="P39" i="29"/>
  <c r="L39" i="29"/>
  <c r="T38" i="29"/>
  <c r="R38" i="29"/>
  <c r="Q38" i="29"/>
  <c r="P38" i="29"/>
  <c r="O38" i="29"/>
  <c r="N38" i="29"/>
  <c r="M38" i="29"/>
  <c r="K38" i="29"/>
  <c r="J38" i="29"/>
  <c r="I38" i="29"/>
  <c r="L38" i="29" s="1"/>
  <c r="H38" i="29"/>
  <c r="G38" i="29"/>
  <c r="U37" i="29"/>
  <c r="S37" i="29"/>
  <c r="P37" i="29"/>
  <c r="L37" i="29"/>
  <c r="U36" i="29"/>
  <c r="S36" i="29"/>
  <c r="P36" i="29"/>
  <c r="L36" i="29"/>
  <c r="U35" i="29"/>
  <c r="S35" i="29"/>
  <c r="P35" i="29"/>
  <c r="L35" i="29"/>
  <c r="U34" i="29"/>
  <c r="S34" i="29"/>
  <c r="P34" i="29"/>
  <c r="L34" i="29"/>
  <c r="U33" i="29"/>
  <c r="S33" i="29"/>
  <c r="P33" i="29"/>
  <c r="L33" i="29"/>
  <c r="U32" i="29"/>
  <c r="S32" i="29"/>
  <c r="P32" i="29"/>
  <c r="L32" i="29"/>
  <c r="U31" i="29"/>
  <c r="S31" i="29"/>
  <c r="P31" i="29"/>
  <c r="L31" i="29"/>
  <c r="U30" i="29"/>
  <c r="S30" i="29"/>
  <c r="P30" i="29"/>
  <c r="L30" i="29"/>
  <c r="U29" i="29"/>
  <c r="U28" i="29" s="1"/>
  <c r="S29" i="29"/>
  <c r="P29" i="29"/>
  <c r="P28" i="29" s="1"/>
  <c r="L29" i="29"/>
  <c r="T28" i="29"/>
  <c r="S28" i="29"/>
  <c r="R28" i="29"/>
  <c r="Q28" i="29"/>
  <c r="O28" i="29"/>
  <c r="N28" i="29"/>
  <c r="M28" i="29"/>
  <c r="K28" i="29"/>
  <c r="J28" i="29"/>
  <c r="I28" i="29"/>
  <c r="L28" i="29" s="1"/>
  <c r="H28" i="29"/>
  <c r="G28" i="29"/>
  <c r="U27" i="29"/>
  <c r="S27" i="29"/>
  <c r="P27" i="29"/>
  <c r="L27" i="29"/>
  <c r="U26" i="29"/>
  <c r="S26" i="29"/>
  <c r="P26" i="29"/>
  <c r="L26" i="29"/>
  <c r="U25" i="29"/>
  <c r="S25" i="29"/>
  <c r="P25" i="29"/>
  <c r="L25" i="29"/>
  <c r="U24" i="29"/>
  <c r="S24" i="29"/>
  <c r="S21" i="29" s="1"/>
  <c r="P24" i="29"/>
  <c r="L24" i="29"/>
  <c r="U23" i="29"/>
  <c r="S23" i="29"/>
  <c r="P23" i="29"/>
  <c r="L23" i="29"/>
  <c r="U22" i="29"/>
  <c r="U21" i="29" s="1"/>
  <c r="S22" i="29"/>
  <c r="P22" i="29"/>
  <c r="L22" i="29"/>
  <c r="T21" i="29"/>
  <c r="R21" i="29"/>
  <c r="Q21" i="29"/>
  <c r="P21" i="29"/>
  <c r="O21" i="29"/>
  <c r="N21" i="29"/>
  <c r="M21" i="29"/>
  <c r="K21" i="29"/>
  <c r="J21" i="29"/>
  <c r="J5" i="29" s="1"/>
  <c r="I21" i="29"/>
  <c r="L21" i="29" s="1"/>
  <c r="H21" i="29"/>
  <c r="G21" i="29"/>
  <c r="U20" i="29"/>
  <c r="S20" i="29"/>
  <c r="P20" i="29"/>
  <c r="L20" i="29"/>
  <c r="U19" i="29"/>
  <c r="S19" i="29"/>
  <c r="P19" i="29"/>
  <c r="P16" i="29" s="1"/>
  <c r="L19" i="29"/>
  <c r="U18" i="29"/>
  <c r="S18" i="29"/>
  <c r="P18" i="29"/>
  <c r="L18" i="29"/>
  <c r="U17" i="29"/>
  <c r="U16" i="29" s="1"/>
  <c r="S17" i="29"/>
  <c r="S16" i="29" s="1"/>
  <c r="P17" i="29"/>
  <c r="L17" i="29"/>
  <c r="T16" i="29"/>
  <c r="R16" i="29"/>
  <c r="Q16" i="29"/>
  <c r="O16" i="29"/>
  <c r="N16" i="29"/>
  <c r="M16" i="29"/>
  <c r="K16" i="29"/>
  <c r="J16" i="29"/>
  <c r="I16" i="29"/>
  <c r="L16" i="29" s="1"/>
  <c r="H16" i="29"/>
  <c r="G16" i="29"/>
  <c r="U15" i="29"/>
  <c r="S15" i="29"/>
  <c r="P15" i="29"/>
  <c r="L15" i="29"/>
  <c r="U14" i="29"/>
  <c r="U12" i="29" s="1"/>
  <c r="S14" i="29"/>
  <c r="P14" i="29"/>
  <c r="L14" i="29"/>
  <c r="U13" i="29"/>
  <c r="S13" i="29"/>
  <c r="P13" i="29"/>
  <c r="P12" i="29" s="1"/>
  <c r="L13" i="29"/>
  <c r="T12" i="29"/>
  <c r="S12" i="29"/>
  <c r="R12" i="29"/>
  <c r="Q12" i="29"/>
  <c r="O12" i="29"/>
  <c r="N12" i="29"/>
  <c r="M12" i="29"/>
  <c r="K12" i="29"/>
  <c r="L12" i="29" s="1"/>
  <c r="J12" i="29"/>
  <c r="I12" i="29"/>
  <c r="H12" i="29"/>
  <c r="G12" i="29"/>
  <c r="X11" i="29"/>
  <c r="V11" i="29"/>
  <c r="U11" i="29"/>
  <c r="U10" i="29" s="1"/>
  <c r="S11" i="29"/>
  <c r="P11" i="29"/>
  <c r="L11" i="29"/>
  <c r="X10" i="29"/>
  <c r="W10" i="29"/>
  <c r="W11" i="29" s="1"/>
  <c r="V10" i="29"/>
  <c r="T10" i="29"/>
  <c r="S10" i="29"/>
  <c r="R10" i="29"/>
  <c r="Q10" i="29"/>
  <c r="P10" i="29"/>
  <c r="O10" i="29"/>
  <c r="N10" i="29"/>
  <c r="M10" i="29"/>
  <c r="M5" i="29" s="1"/>
  <c r="L10" i="29"/>
  <c r="K10" i="29"/>
  <c r="J10" i="29"/>
  <c r="I10" i="29"/>
  <c r="H10" i="29"/>
  <c r="G10" i="29"/>
  <c r="U9" i="29"/>
  <c r="S9" i="29"/>
  <c r="P9" i="29"/>
  <c r="L9" i="29"/>
  <c r="U8" i="29"/>
  <c r="S8" i="29"/>
  <c r="P8" i="29"/>
  <c r="L8" i="29"/>
  <c r="U7" i="29"/>
  <c r="U6" i="29" s="1"/>
  <c r="S7" i="29"/>
  <c r="S6" i="29" s="1"/>
  <c r="P7" i="29"/>
  <c r="P6" i="29" s="1"/>
  <c r="L7" i="29"/>
  <c r="T6" i="29"/>
  <c r="T5" i="29" s="1"/>
  <c r="T4" i="29" s="1"/>
  <c r="R6" i="29"/>
  <c r="R5" i="29" s="1"/>
  <c r="R4" i="29" s="1"/>
  <c r="Q6" i="29"/>
  <c r="O6" i="29"/>
  <c r="O5" i="29" s="1"/>
  <c r="O4" i="29" s="1"/>
  <c r="N6" i="29"/>
  <c r="N5" i="29" s="1"/>
  <c r="M6" i="29"/>
  <c r="L6" i="29"/>
  <c r="K6" i="29"/>
  <c r="J6" i="29"/>
  <c r="I6" i="29"/>
  <c r="I5" i="29" s="1"/>
  <c r="H6" i="29"/>
  <c r="H5" i="29" s="1"/>
  <c r="G6" i="29"/>
  <c r="G5" i="29" s="1"/>
  <c r="P251" i="29" l="1"/>
  <c r="L266" i="29"/>
  <c r="P317" i="29"/>
  <c r="U64" i="29"/>
  <c r="L112" i="29"/>
  <c r="S296" i="29"/>
  <c r="L95" i="29"/>
  <c r="S121" i="29"/>
  <c r="S111" i="29" s="1"/>
  <c r="L207" i="29"/>
  <c r="S210" i="29"/>
  <c r="M363" i="29"/>
  <c r="M356" i="29" s="1"/>
  <c r="N364" i="29"/>
  <c r="N363" i="29" s="1"/>
  <c r="N111" i="29"/>
  <c r="H4" i="29"/>
  <c r="G355" i="29"/>
  <c r="M4" i="29"/>
  <c r="G4" i="29"/>
  <c r="K466" i="29"/>
  <c r="P210" i="29"/>
  <c r="Q355" i="29"/>
  <c r="S175" i="29"/>
  <c r="U240" i="29"/>
  <c r="R355" i="29"/>
  <c r="U356" i="29"/>
  <c r="S356" i="29"/>
  <c r="S73" i="29"/>
  <c r="S145" i="29"/>
  <c r="L181" i="29"/>
  <c r="L339" i="29"/>
  <c r="P5" i="29"/>
  <c r="S5" i="29"/>
  <c r="U5" i="29"/>
  <c r="U4" i="29" s="1"/>
  <c r="L5" i="29"/>
  <c r="P73" i="29"/>
  <c r="P296" i="29"/>
  <c r="J4" i="29"/>
  <c r="N4" i="29"/>
  <c r="P95" i="29"/>
  <c r="U175" i="29"/>
  <c r="L64" i="29"/>
  <c r="L277" i="29"/>
  <c r="L65" i="29"/>
  <c r="K73" i="29"/>
  <c r="K4" i="29" s="1"/>
  <c r="P181" i="29"/>
  <c r="I194" i="29"/>
  <c r="L194" i="29" s="1"/>
  <c r="T266" i="29"/>
  <c r="S266" i="29"/>
  <c r="U299" i="29"/>
  <c r="U296" i="29" s="1"/>
  <c r="L352" i="29"/>
  <c r="R467" i="29"/>
  <c r="S576" i="29"/>
  <c r="S573" i="29" s="1"/>
  <c r="S572" i="29" s="1"/>
  <c r="L51" i="29"/>
  <c r="L208" i="29"/>
  <c r="L276" i="29"/>
  <c r="L291" i="29"/>
  <c r="I160" i="29"/>
  <c r="L160" i="29" s="1"/>
  <c r="L237" i="29"/>
  <c r="K248" i="29"/>
  <c r="K111" i="29" s="1"/>
  <c r="L297" i="29"/>
  <c r="L342" i="29"/>
  <c r="Q342" i="29"/>
  <c r="Q111" i="29" s="1"/>
  <c r="Q110" i="29" s="1"/>
  <c r="Q1320" i="29" s="1"/>
  <c r="P400" i="29"/>
  <c r="T467" i="29"/>
  <c r="L480" i="29"/>
  <c r="U499" i="29"/>
  <c r="U467" i="29" s="1"/>
  <c r="U466" i="29" s="1"/>
  <c r="U572" i="29"/>
  <c r="L248" i="29"/>
  <c r="N342" i="29"/>
  <c r="S622" i="29"/>
  <c r="R662" i="29"/>
  <c r="L81" i="29"/>
  <c r="J189" i="29"/>
  <c r="L205" i="29"/>
  <c r="I105" i="29"/>
  <c r="L105" i="29" s="1"/>
  <c r="I145" i="29"/>
  <c r="L145" i="29" s="1"/>
  <c r="L172" i="29"/>
  <c r="R210" i="29"/>
  <c r="R111" i="29" s="1"/>
  <c r="R110" i="29" s="1"/>
  <c r="Q210" i="29"/>
  <c r="I290" i="29"/>
  <c r="L290" i="29" s="1"/>
  <c r="J296" i="29"/>
  <c r="G312" i="29"/>
  <c r="S312" i="29"/>
  <c r="L340" i="29"/>
  <c r="I433" i="29"/>
  <c r="L433" i="29" s="1"/>
  <c r="M446" i="29"/>
  <c r="R504" i="29"/>
  <c r="L805" i="29"/>
  <c r="U129" i="29"/>
  <c r="H356" i="29"/>
  <c r="H355" i="29" s="1"/>
  <c r="T504" i="29"/>
  <c r="K573" i="29"/>
  <c r="K572" i="29" s="1"/>
  <c r="L576" i="29"/>
  <c r="L91" i="29"/>
  <c r="M137" i="29"/>
  <c r="M111" i="29" s="1"/>
  <c r="O175" i="29"/>
  <c r="O111" i="29" s="1"/>
  <c r="O110" i="29" s="1"/>
  <c r="T251" i="29"/>
  <c r="T111" i="29" s="1"/>
  <c r="T110" i="29" s="1"/>
  <c r="L333" i="29"/>
  <c r="L350" i="29"/>
  <c r="I349" i="29"/>
  <c r="L349" i="29" s="1"/>
  <c r="L357" i="29"/>
  <c r="I356" i="29"/>
  <c r="Q418" i="29"/>
  <c r="L521" i="29"/>
  <c r="I518" i="29"/>
  <c r="L518" i="29" s="1"/>
  <c r="I137" i="29"/>
  <c r="L137" i="29" s="1"/>
  <c r="L318" i="29"/>
  <c r="I613" i="29"/>
  <c r="L613" i="29" s="1"/>
  <c r="L614" i="29"/>
  <c r="L96" i="29"/>
  <c r="L135" i="29"/>
  <c r="L182" i="29"/>
  <c r="I296" i="29"/>
  <c r="L296" i="29" s="1"/>
  <c r="M317" i="29"/>
  <c r="S342" i="29"/>
  <c r="L401" i="29"/>
  <c r="I400" i="29"/>
  <c r="J504" i="29"/>
  <c r="N573" i="29"/>
  <c r="N572" i="29" s="1"/>
  <c r="J613" i="29"/>
  <c r="L130" i="29"/>
  <c r="L169" i="29"/>
  <c r="G210" i="29"/>
  <c r="L313" i="29"/>
  <c r="I317" i="29"/>
  <c r="L317" i="29" s="1"/>
  <c r="N356" i="29"/>
  <c r="M504" i="29"/>
  <c r="S504" i="29"/>
  <c r="I126" i="29"/>
  <c r="L126" i="29" s="1"/>
  <c r="I186" i="29"/>
  <c r="L186" i="29" s="1"/>
  <c r="U251" i="29"/>
  <c r="L267" i="29"/>
  <c r="M312" i="29"/>
  <c r="O317" i="29"/>
  <c r="P376" i="29"/>
  <c r="K400" i="29"/>
  <c r="U446" i="29"/>
  <c r="M467" i="29"/>
  <c r="M466" i="29" s="1"/>
  <c r="P518" i="29"/>
  <c r="Q572" i="29"/>
  <c r="I154" i="29"/>
  <c r="L154" i="29" s="1"/>
  <c r="I312" i="29"/>
  <c r="L312" i="29" s="1"/>
  <c r="N467" i="29"/>
  <c r="T480" i="29"/>
  <c r="M640" i="29"/>
  <c r="U324" i="29"/>
  <c r="U317" i="29" s="1"/>
  <c r="S418" i="29"/>
  <c r="T433" i="29"/>
  <c r="T355" i="29" s="1"/>
  <c r="L526" i="29"/>
  <c r="L119" i="29"/>
  <c r="Q95" i="29"/>
  <c r="P172" i="29"/>
  <c r="P171" i="29" s="1"/>
  <c r="P111" i="29" s="1"/>
  <c r="P110" i="29" s="1"/>
  <c r="P237" i="29"/>
  <c r="P236" i="29" s="1"/>
  <c r="J251" i="29"/>
  <c r="J111" i="29" s="1"/>
  <c r="J110" i="29" s="1"/>
  <c r="T296" i="29"/>
  <c r="O400" i="29"/>
  <c r="O355" i="29" s="1"/>
  <c r="U421" i="29"/>
  <c r="U418" i="29" s="1"/>
  <c r="P480" i="29"/>
  <c r="P467" i="29" s="1"/>
  <c r="L505" i="29"/>
  <c r="S518" i="29"/>
  <c r="S467" i="29"/>
  <c r="Q5" i="29"/>
  <c r="Q4" i="29" s="1"/>
  <c r="L113" i="29"/>
  <c r="L116" i="29"/>
  <c r="L211" i="29"/>
  <c r="S279" i="29"/>
  <c r="S276" i="29" s="1"/>
  <c r="T317" i="29"/>
  <c r="Q400" i="29"/>
  <c r="P434" i="29"/>
  <c r="P433" i="29" s="1"/>
  <c r="S480" i="29"/>
  <c r="K505" i="29"/>
  <c r="K504" i="29" s="1"/>
  <c r="L506" i="29"/>
  <c r="I583" i="29"/>
  <c r="L583" i="29" s="1"/>
  <c r="L584" i="29"/>
  <c r="I121" i="29"/>
  <c r="L121" i="29" s="1"/>
  <c r="G145" i="29"/>
  <c r="G111" i="29" s="1"/>
  <c r="G110" i="29" s="1"/>
  <c r="G160" i="29"/>
  <c r="K251" i="29"/>
  <c r="L251" i="29" s="1"/>
  <c r="S254" i="29"/>
  <c r="S251" i="29" s="1"/>
  <c r="U279" i="29"/>
  <c r="U276" i="29" s="1"/>
  <c r="P367" i="29"/>
  <c r="P356" i="29" s="1"/>
  <c r="P355" i="29" s="1"/>
  <c r="G418" i="29"/>
  <c r="S433" i="29"/>
  <c r="H446" i="29"/>
  <c r="J455" i="29"/>
  <c r="U455" i="29"/>
  <c r="J467" i="29"/>
  <c r="J466" i="29" s="1"/>
  <c r="P558" i="29"/>
  <c r="U613" i="29"/>
  <c r="I622" i="29"/>
  <c r="L622" i="29" s="1"/>
  <c r="N640" i="29"/>
  <c r="L640" i="29"/>
  <c r="S760" i="29"/>
  <c r="I455" i="29"/>
  <c r="L455" i="29" s="1"/>
  <c r="S631" i="29"/>
  <c r="S593" i="29" s="1"/>
  <c r="S592" i="29" s="1"/>
  <c r="M332" i="29"/>
  <c r="N418" i="29"/>
  <c r="M518" i="29"/>
  <c r="U622" i="29"/>
  <c r="L645" i="29"/>
  <c r="S816" i="29"/>
  <c r="J446" i="29"/>
  <c r="L489" i="29"/>
  <c r="I488" i="29"/>
  <c r="L488" i="29" s="1"/>
  <c r="R572" i="29"/>
  <c r="P604" i="29"/>
  <c r="K809" i="29"/>
  <c r="L809" i="29" s="1"/>
  <c r="L810" i="29"/>
  <c r="G467" i="29"/>
  <c r="G466" i="29" s="1"/>
  <c r="Q504" i="29"/>
  <c r="T572" i="29"/>
  <c r="O604" i="29"/>
  <c r="U631" i="29"/>
  <c r="L500" i="29"/>
  <c r="R604" i="29"/>
  <c r="K622" i="29"/>
  <c r="K593" i="29" s="1"/>
  <c r="K592" i="29" s="1"/>
  <c r="J363" i="29"/>
  <c r="J356" i="29" s="1"/>
  <c r="J355" i="29" s="1"/>
  <c r="L398" i="29"/>
  <c r="L434" i="29"/>
  <c r="L481" i="29"/>
  <c r="I493" i="29"/>
  <c r="L493" i="29" s="1"/>
  <c r="P551" i="29"/>
  <c r="P504" i="29" s="1"/>
  <c r="H558" i="29"/>
  <c r="Q583" i="29"/>
  <c r="L604" i="29"/>
  <c r="L623" i="29"/>
  <c r="H467" i="29"/>
  <c r="I496" i="29"/>
  <c r="L496" i="29" s="1"/>
  <c r="P528" i="29"/>
  <c r="L534" i="29"/>
  <c r="I533" i="29"/>
  <c r="L533" i="29" s="1"/>
  <c r="L546" i="29"/>
  <c r="L564" i="29"/>
  <c r="L632" i="29"/>
  <c r="O649" i="29"/>
  <c r="P710" i="29"/>
  <c r="Q717" i="29"/>
  <c r="R726" i="29"/>
  <c r="P733" i="29"/>
  <c r="I774" i="29"/>
  <c r="L774" i="29" s="1"/>
  <c r="L775" i="29"/>
  <c r="N433" i="29"/>
  <c r="I477" i="29"/>
  <c r="L477" i="29" s="1"/>
  <c r="I485" i="29"/>
  <c r="L485" i="29" s="1"/>
  <c r="P576" i="29"/>
  <c r="P573" i="29" s="1"/>
  <c r="S583" i="29"/>
  <c r="U604" i="29"/>
  <c r="L790" i="29"/>
  <c r="I787" i="29"/>
  <c r="L787" i="29" s="1"/>
  <c r="I467" i="29"/>
  <c r="Q480" i="29"/>
  <c r="Q467" i="29" s="1"/>
  <c r="Q466" i="29" s="1"/>
  <c r="M631" i="29"/>
  <c r="M593" i="29" s="1"/>
  <c r="M592" i="29" s="1"/>
  <c r="N662" i="29"/>
  <c r="R687" i="29"/>
  <c r="O687" i="29"/>
  <c r="S733" i="29"/>
  <c r="N290" i="29"/>
  <c r="K356" i="29"/>
  <c r="H455" i="29"/>
  <c r="G518" i="29"/>
  <c r="G504" i="29" s="1"/>
  <c r="L554" i="29"/>
  <c r="P583" i="29"/>
  <c r="H604" i="29"/>
  <c r="N631" i="29"/>
  <c r="O662" i="29"/>
  <c r="Q696" i="29"/>
  <c r="Q593" i="29" s="1"/>
  <c r="Q592" i="29" s="1"/>
  <c r="L753" i="29"/>
  <c r="H276" i="29"/>
  <c r="H111" i="29" s="1"/>
  <c r="H110" i="29" s="1"/>
  <c r="I446" i="29"/>
  <c r="L446" i="29" s="1"/>
  <c r="L515" i="29"/>
  <c r="L531" i="29"/>
  <c r="I558" i="29"/>
  <c r="L558" i="29" s="1"/>
  <c r="P613" i="29"/>
  <c r="O631" i="29"/>
  <c r="L667" i="29"/>
  <c r="U687" i="29"/>
  <c r="L710" i="29"/>
  <c r="Q678" i="29"/>
  <c r="P883" i="29"/>
  <c r="P882" i="29" s="1"/>
  <c r="T613" i="29"/>
  <c r="T593" i="29" s="1"/>
  <c r="T592" i="29" s="1"/>
  <c r="K640" i="29"/>
  <c r="G733" i="29"/>
  <c r="I767" i="29"/>
  <c r="L767" i="29" s="1"/>
  <c r="L785" i="29"/>
  <c r="N787" i="29"/>
  <c r="Q882" i="29"/>
  <c r="I733" i="29"/>
  <c r="L733" i="29" s="1"/>
  <c r="H767" i="29"/>
  <c r="L929" i="29"/>
  <c r="I928" i="29"/>
  <c r="L928" i="29" s="1"/>
  <c r="L760" i="29"/>
  <c r="K835" i="29"/>
  <c r="L911" i="29"/>
  <c r="I883" i="29"/>
  <c r="J942" i="29"/>
  <c r="L697" i="29"/>
  <c r="I696" i="29"/>
  <c r="L696" i="29" s="1"/>
  <c r="P678" i="29"/>
  <c r="U703" i="29"/>
  <c r="K733" i="29"/>
  <c r="O835" i="29"/>
  <c r="P835" i="29"/>
  <c r="H882" i="29"/>
  <c r="U935" i="29"/>
  <c r="L1025" i="29"/>
  <c r="I1010" i="29"/>
  <c r="L1010" i="29" s="1"/>
  <c r="U671" i="29"/>
  <c r="L688" i="29"/>
  <c r="K726" i="29"/>
  <c r="L726" i="29" s="1"/>
  <c r="U1034" i="29"/>
  <c r="P622" i="29"/>
  <c r="G649" i="29"/>
  <c r="G593" i="29" s="1"/>
  <c r="G592" i="29" s="1"/>
  <c r="I703" i="29"/>
  <c r="L703" i="29" s="1"/>
  <c r="L711" i="29"/>
  <c r="Q828" i="29"/>
  <c r="O943" i="29"/>
  <c r="O942" i="29" s="1"/>
  <c r="K1073" i="29"/>
  <c r="K1072" i="29" s="1"/>
  <c r="N687" i="29"/>
  <c r="I717" i="29"/>
  <c r="L717" i="29" s="1"/>
  <c r="H802" i="29"/>
  <c r="M840" i="29"/>
  <c r="R622" i="29"/>
  <c r="I649" i="29"/>
  <c r="L649" i="29" s="1"/>
  <c r="I671" i="29"/>
  <c r="L671" i="29" s="1"/>
  <c r="L679" i="29"/>
  <c r="M687" i="29"/>
  <c r="L720" i="29"/>
  <c r="U809" i="29"/>
  <c r="R840" i="29"/>
  <c r="K883" i="29"/>
  <c r="K882" i="29" s="1"/>
  <c r="H518" i="29"/>
  <c r="H504" i="29" s="1"/>
  <c r="K662" i="29"/>
  <c r="L662" i="29" s="1"/>
  <c r="O710" i="29"/>
  <c r="J802" i="29"/>
  <c r="T840" i="29"/>
  <c r="L884" i="29"/>
  <c r="J882" i="29"/>
  <c r="O583" i="29"/>
  <c r="O572" i="29" s="1"/>
  <c r="O466" i="29" s="1"/>
  <c r="J640" i="29"/>
  <c r="J593" i="29" s="1"/>
  <c r="J592" i="29" s="1"/>
  <c r="H649" i="29"/>
  <c r="Q710" i="29"/>
  <c r="T744" i="29"/>
  <c r="K873" i="29"/>
  <c r="L873" i="29" s="1"/>
  <c r="L874" i="29"/>
  <c r="N883" i="29"/>
  <c r="N882" i="29" s="1"/>
  <c r="L1117" i="29"/>
  <c r="U868" i="29"/>
  <c r="M883" i="29"/>
  <c r="M882" i="29" s="1"/>
  <c r="S901" i="29"/>
  <c r="S883" i="29" s="1"/>
  <c r="S882" i="29" s="1"/>
  <c r="P953" i="29"/>
  <c r="P943" i="29" s="1"/>
  <c r="P942" i="29" s="1"/>
  <c r="H1205" i="29"/>
  <c r="L1001" i="29"/>
  <c r="P1059" i="29"/>
  <c r="P1056" i="29"/>
  <c r="N1074" i="29"/>
  <c r="N1073" i="29" s="1"/>
  <c r="S1129" i="29"/>
  <c r="L869" i="29"/>
  <c r="I868" i="29"/>
  <c r="L868" i="29" s="1"/>
  <c r="O883" i="29"/>
  <c r="O882" i="29" s="1"/>
  <c r="G943" i="29"/>
  <c r="G942" i="29" s="1"/>
  <c r="S965" i="29"/>
  <c r="P970" i="29"/>
  <c r="P965" i="29" s="1"/>
  <c r="S1059" i="29"/>
  <c r="S1056" i="29"/>
  <c r="L1147" i="29"/>
  <c r="P1151" i="29"/>
  <c r="P1139" i="29" s="1"/>
  <c r="P1138" i="29" s="1"/>
  <c r="U1206" i="29"/>
  <c r="U1205" i="29" s="1"/>
  <c r="L1070" i="29"/>
  <c r="U1139" i="29"/>
  <c r="N1193" i="29"/>
  <c r="N1138" i="29" s="1"/>
  <c r="K1205" i="29"/>
  <c r="G1206" i="29"/>
  <c r="G1205" i="29" s="1"/>
  <c r="R883" i="29"/>
  <c r="L944" i="29"/>
  <c r="I943" i="29"/>
  <c r="R1074" i="29"/>
  <c r="R1073" i="29" s="1"/>
  <c r="R1072" i="29" s="1"/>
  <c r="L1078" i="29"/>
  <c r="O1139" i="29"/>
  <c r="O1138" i="29" s="1"/>
  <c r="S840" i="29"/>
  <c r="T883" i="29"/>
  <c r="T882" i="29" s="1"/>
  <c r="P1034" i="29"/>
  <c r="I1206" i="29"/>
  <c r="O1261" i="29"/>
  <c r="R928" i="29"/>
  <c r="K943" i="29"/>
  <c r="K942" i="29" s="1"/>
  <c r="U977" i="29"/>
  <c r="U943" i="29" s="1"/>
  <c r="U942" i="29" s="1"/>
  <c r="K1010" i="29"/>
  <c r="P1010" i="29"/>
  <c r="S1034" i="29"/>
  <c r="P1092" i="29"/>
  <c r="V1208" i="29"/>
  <c r="V1209" i="29" s="1"/>
  <c r="O1206" i="29"/>
  <c r="L866" i="29"/>
  <c r="K865" i="29"/>
  <c r="L865" i="29" s="1"/>
  <c r="S1011" i="29"/>
  <c r="S1010" i="29" s="1"/>
  <c r="H1034" i="29"/>
  <c r="H942" i="29" s="1"/>
  <c r="M1073" i="29"/>
  <c r="M1072" i="29" s="1"/>
  <c r="U1186" i="29"/>
  <c r="N1274" i="29"/>
  <c r="N1273" i="29" s="1"/>
  <c r="I840" i="29"/>
  <c r="L840" i="29" s="1"/>
  <c r="L926" i="29"/>
  <c r="Q935" i="29"/>
  <c r="N943" i="29"/>
  <c r="N942" i="29" s="1"/>
  <c r="U1010" i="29"/>
  <c r="G1034" i="29"/>
  <c r="P1074" i="29"/>
  <c r="P1073" i="29" s="1"/>
  <c r="U1104" i="29"/>
  <c r="U1074" i="29" s="1"/>
  <c r="U1073" i="29" s="1"/>
  <c r="N1117" i="29"/>
  <c r="L1139" i="29"/>
  <c r="Q1205" i="29"/>
  <c r="L880" i="29"/>
  <c r="Q1074" i="29"/>
  <c r="Q1073" i="29" s="1"/>
  <c r="Q1072" i="29" s="1"/>
  <c r="O1074" i="29"/>
  <c r="O1073" i="29" s="1"/>
  <c r="O1072" i="29" s="1"/>
  <c r="T1139" i="29"/>
  <c r="T1138" i="29" s="1"/>
  <c r="T1072" i="29" s="1"/>
  <c r="P1193" i="29"/>
  <c r="R1206" i="29"/>
  <c r="R1205" i="29" s="1"/>
  <c r="P1233" i="29"/>
  <c r="K1273" i="29"/>
  <c r="K1001" i="29"/>
  <c r="G1074" i="29"/>
  <c r="G1073" i="29" s="1"/>
  <c r="G1072" i="29" s="1"/>
  <c r="S1206" i="29"/>
  <c r="P1206" i="29"/>
  <c r="S1254" i="29"/>
  <c r="P1261" i="29"/>
  <c r="Q1274" i="29"/>
  <c r="Q1273" i="29" s="1"/>
  <c r="L841" i="29"/>
  <c r="I853" i="29"/>
  <c r="L853" i="29" s="1"/>
  <c r="L860" i="29"/>
  <c r="I859" i="29"/>
  <c r="L859" i="29" s="1"/>
  <c r="U929" i="29"/>
  <c r="U928" i="29" s="1"/>
  <c r="T1206" i="29"/>
  <c r="T1205" i="29" s="1"/>
  <c r="S1261" i="29"/>
  <c r="J823" i="29"/>
  <c r="L877" i="29"/>
  <c r="S911" i="29"/>
  <c r="P958" i="29"/>
  <c r="J1010" i="29"/>
  <c r="M1034" i="29"/>
  <c r="M942" i="29" s="1"/>
  <c r="S1064" i="29"/>
  <c r="S1061" i="29"/>
  <c r="I1074" i="29"/>
  <c r="S1117" i="29"/>
  <c r="S1073" i="29" s="1"/>
  <c r="S1072" i="29" s="1"/>
  <c r="N1129" i="29"/>
  <c r="U911" i="29"/>
  <c r="U883" i="29" s="1"/>
  <c r="U882" i="29" s="1"/>
  <c r="S958" i="29"/>
  <c r="S943" i="29" s="1"/>
  <c r="S942" i="29" s="1"/>
  <c r="U1064" i="29"/>
  <c r="U1061" i="29"/>
  <c r="H1139" i="29"/>
  <c r="H1138" i="29" s="1"/>
  <c r="H1072" i="29" s="1"/>
  <c r="U1274" i="29"/>
  <c r="U1273" i="29" s="1"/>
  <c r="R1274" i="29"/>
  <c r="R1273" i="29" s="1"/>
  <c r="V1076" i="29"/>
  <c r="V1077" i="29" s="1"/>
  <c r="L1191" i="29"/>
  <c r="I1193" i="29"/>
  <c r="L1193" i="29" s="1"/>
  <c r="L1151" i="29"/>
  <c r="I1186" i="29"/>
  <c r="L1186" i="29" s="1"/>
  <c r="I1274" i="29"/>
  <c r="H3" i="57"/>
  <c r="S110" i="29" l="1"/>
  <c r="U111" i="29"/>
  <c r="U110" i="29" s="1"/>
  <c r="U1138" i="29"/>
  <c r="U1072" i="29" s="1"/>
  <c r="H466" i="29"/>
  <c r="H3" i="29" s="1"/>
  <c r="H2" i="29" s="1"/>
  <c r="N355" i="29"/>
  <c r="N110" i="29" s="1"/>
  <c r="N3" i="29" s="1"/>
  <c r="N2" i="29" s="1"/>
  <c r="R466" i="29"/>
  <c r="R3" i="29" s="1"/>
  <c r="R2" i="29" s="1"/>
  <c r="O593" i="29"/>
  <c r="O592" i="29" s="1"/>
  <c r="O3" i="29" s="1"/>
  <c r="O2" i="29" s="1"/>
  <c r="L1206" i="29"/>
  <c r="I1205" i="29"/>
  <c r="L1205" i="29" s="1"/>
  <c r="T466" i="29"/>
  <c r="T3" i="29" s="1"/>
  <c r="T2" i="29" s="1"/>
  <c r="G3" i="29"/>
  <c r="G2" i="29" s="1"/>
  <c r="L467" i="29"/>
  <c r="J3" i="29"/>
  <c r="J2" i="29" s="1"/>
  <c r="I882" i="29"/>
  <c r="L882" i="29" s="1"/>
  <c r="L883" i="29"/>
  <c r="P593" i="29"/>
  <c r="P592" i="29" s="1"/>
  <c r="I111" i="29"/>
  <c r="L1074" i="29"/>
  <c r="I1073" i="29"/>
  <c r="N593" i="29"/>
  <c r="N592" i="29" s="1"/>
  <c r="I593" i="29"/>
  <c r="Q3" i="29"/>
  <c r="Q2" i="29" s="1"/>
  <c r="S355" i="29"/>
  <c r="L73" i="29"/>
  <c r="S466" i="29"/>
  <c r="I4" i="29"/>
  <c r="U355" i="29"/>
  <c r="I572" i="29"/>
  <c r="L572" i="29" s="1"/>
  <c r="I942" i="29"/>
  <c r="L942" i="29" s="1"/>
  <c r="L943" i="29"/>
  <c r="L573" i="29"/>
  <c r="U593" i="29"/>
  <c r="U592" i="29" s="1"/>
  <c r="U3" i="29" s="1"/>
  <c r="U2" i="29" s="1"/>
  <c r="X3" i="29" s="1"/>
  <c r="P1205" i="29"/>
  <c r="L400" i="29"/>
  <c r="S4" i="29"/>
  <c r="N1072" i="29"/>
  <c r="L1274" i="29"/>
  <c r="I1273" i="29"/>
  <c r="L1273" i="29" s="1"/>
  <c r="H593" i="29"/>
  <c r="H592" i="29" s="1"/>
  <c r="P1072" i="29"/>
  <c r="K355" i="29"/>
  <c r="K110" i="29" s="1"/>
  <c r="K3" i="29" s="1"/>
  <c r="K2" i="29" s="1"/>
  <c r="I504" i="29"/>
  <c r="L504" i="29" s="1"/>
  <c r="P4" i="29"/>
  <c r="M355" i="29"/>
  <c r="M110" i="29" s="1"/>
  <c r="M3" i="29" s="1"/>
  <c r="M2" i="29" s="1"/>
  <c r="O1205" i="29"/>
  <c r="I1138" i="29"/>
  <c r="L1138" i="29" s="1"/>
  <c r="S1205" i="29"/>
  <c r="P572" i="29"/>
  <c r="P466" i="29" s="1"/>
  <c r="R593" i="29"/>
  <c r="R592" i="29" s="1"/>
  <c r="L356" i="29"/>
  <c r="I355" i="29"/>
  <c r="R882" i="29"/>
  <c r="N466" i="29"/>
  <c r="N3" i="57"/>
  <c r="L1073" i="29" l="1"/>
  <c r="I1072" i="29"/>
  <c r="L1072" i="29" s="1"/>
  <c r="L593" i="29"/>
  <c r="I592" i="29"/>
  <c r="L592" i="29" s="1"/>
  <c r="I466" i="29"/>
  <c r="L466" i="29" s="1"/>
  <c r="L111" i="29"/>
  <c r="I110" i="29"/>
  <c r="L110" i="29" s="1"/>
  <c r="P3" i="29"/>
  <c r="P2" i="29" s="1"/>
  <c r="V3" i="29" s="1"/>
  <c r="I3" i="29"/>
  <c r="L4" i="29"/>
  <c r="L355" i="29"/>
  <c r="S3" i="29"/>
  <c r="S2" i="29" s="1"/>
  <c r="W3" i="29" s="1"/>
  <c r="I2" i="29" l="1"/>
  <c r="L2" i="29" s="1"/>
  <c r="L3" i="29"/>
  <c r="I3" i="57" l="1"/>
  <c r="J3" i="57" s="1"/>
</calcChain>
</file>

<file path=xl/sharedStrings.xml><?xml version="1.0" encoding="utf-8"?>
<sst xmlns="http://schemas.openxmlformats.org/spreadsheetml/2006/main" count="13756" uniqueCount="918">
  <si>
    <t>A/K/T</t>
  </si>
  <si>
    <t>IZV</t>
  </si>
  <si>
    <t>FP</t>
  </si>
  <si>
    <t>KTO</t>
  </si>
  <si>
    <t>NAZIV AKTIVNOSTI ILI PROJEKTA</t>
  </si>
  <si>
    <t>NAZIV PROGRAMA</t>
  </si>
  <si>
    <t>Izvorni plan
2013.</t>
  </si>
  <si>
    <t>Izvorni plan u limitu
2013.
(11,12,83)</t>
  </si>
  <si>
    <t>Tekući plan (nakon rebalansa i preraspodjela)
2013.</t>
  </si>
  <si>
    <t>Tekući plan u limitu
2013. (11,12,83)</t>
  </si>
  <si>
    <t>Izvršenje
2013.
do 30.9.2013.</t>
  </si>
  <si>
    <t>Indeks izvršenja 2013.</t>
  </si>
  <si>
    <t>Usvojena projekcija
2014.</t>
  </si>
  <si>
    <t>Usvojena projekcija u limitu
2014.</t>
  </si>
  <si>
    <t>Prijedlog plana
2014.</t>
  </si>
  <si>
    <t>Prijedlog plana 2014. u limitu (11,12,83)</t>
  </si>
  <si>
    <t>Usvojena
projekcija
2015.</t>
  </si>
  <si>
    <t>Prijedlog projekcije 2015.</t>
  </si>
  <si>
    <t>Prijedlog projekcije 2015. u limitu (11,12,83)</t>
  </si>
  <si>
    <t>Prijedlog projekcije 2016.</t>
  </si>
  <si>
    <t>Prijedlog projekcije 2016. u limitu (11,12,83)</t>
  </si>
  <si>
    <t>Zadani limit
2014.</t>
  </si>
  <si>
    <t>Zadani limit
2015.</t>
  </si>
  <si>
    <t>Zadani limit
2016.</t>
  </si>
  <si>
    <t>065 MINISTARSTVO POMORSTVA, PROMETA I INFRASTRUKTURE</t>
  </si>
  <si>
    <t>Glava 05 Ministarstvo pomorstva, prometa i infrastrukture</t>
  </si>
  <si>
    <t>RAZLIKA</t>
  </si>
  <si>
    <t>Glavno tajništvo</t>
  </si>
  <si>
    <t>A570000</t>
  </si>
  <si>
    <t>Administracija i upravljanje</t>
  </si>
  <si>
    <t>3101 UPRAVLJANJE NA PODRUČJU PROMETNE POLITIKE - 31 PROMET, PROMETNA INFRASTRUKTURA I KOMUNIKACIJE</t>
  </si>
  <si>
    <t>0490</t>
  </si>
  <si>
    <t>limit plaća   065</t>
  </si>
  <si>
    <t>Plaće za redovan rad</t>
  </si>
  <si>
    <t>limit plaća ostalih glava</t>
  </si>
  <si>
    <t>Plaće za prekovremeni rad</t>
  </si>
  <si>
    <t>Plaće za posebne uvjete rada</t>
  </si>
  <si>
    <t>31                065</t>
  </si>
  <si>
    <t xml:space="preserve">Ostali rashodi za zaposlene 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</si>
  <si>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</si>
  <si>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</si>
  <si>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</si>
  <si>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</si>
  <si>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</si>
  <si>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</si>
  <si>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</si>
  <si>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mater. rash.</t>
  </si>
  <si>
    <t>Materijal i sirovine</t>
  </si>
  <si>
    <t>Energija</t>
  </si>
  <si>
    <t>Materijal i dijelovi za tekuće i inv.odr.</t>
  </si>
  <si>
    <t>Sitni inventar i auto-gume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</si>
  <si>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</si>
  <si>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</si>
  <si>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</si>
  <si>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</si>
  <si>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</si>
  <si>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</si>
  <si>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</si>
  <si>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</si>
  <si>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</si>
  <si>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</si>
  <si>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Naknada troškova osobama izvan radnog odnosa</t>
  </si>
  <si>
    <t>Naknade za rad predstavničkih i izvršnih tijela, povjerenstava i sl.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</si>
  <si>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</si>
  <si>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</si>
  <si>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</si>
  <si>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</si>
  <si>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</si>
  <si>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</si>
  <si>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</si>
  <si>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</si>
  <si>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Tekuće pomoći unutar općeg proračuna</t>
  </si>
  <si>
    <t>Naknade građanima i kućanstvu u novcu</t>
  </si>
  <si>
    <t>Tekuće donacije u novcu</t>
  </si>
  <si>
    <t>Uredska oprema i namještaj</t>
  </si>
  <si>
    <t>Komunikacijska oprema</t>
  </si>
  <si>
    <t>Oprema za održavanje i zaštitu</t>
  </si>
  <si>
    <t>Uređaji, strojevi i oprema za ostale namjene</t>
  </si>
  <si>
    <t>K570319</t>
  </si>
  <si>
    <t>Obnova voznog parka</t>
  </si>
  <si>
    <r>
      <rPr>
        <b/>
        <sz val="12"/>
        <color indexed="10"/>
        <rFont val="Arial"/>
        <family val="2"/>
        <charset val="238"/>
      </rPr>
      <t>PROMJENA FP</t>
    </r>
    <r>
      <rPr>
        <b/>
        <sz val="12"/>
        <rFont val="Arial"/>
        <family val="2"/>
        <charset val="238"/>
      </rPr>
      <t xml:space="preserve">
K570321</t>
    </r>
  </si>
  <si>
    <t>Informatizacija</t>
  </si>
  <si>
    <t>K570321</t>
  </si>
  <si>
    <t>Licence</t>
  </si>
  <si>
    <t>Ostala nematerijalna imovina</t>
  </si>
  <si>
    <t>Instrumenti, uređaji i strojevi</t>
  </si>
  <si>
    <t>Ulaganja u računalne programe</t>
  </si>
  <si>
    <t>A250997</t>
  </si>
  <si>
    <t>Obveze po sudskim sporovima</t>
  </si>
  <si>
    <t>K810016</t>
  </si>
  <si>
    <t>Rekonstrukcija, obnova i održavanje poslovnih zgrada Ministarstva</t>
  </si>
  <si>
    <t>Dodatna ulaganja na građevinskim objektima</t>
  </si>
  <si>
    <t>Dodatna ulaganja na postrojenjima i opremi</t>
  </si>
  <si>
    <t>NOVO</t>
  </si>
  <si>
    <t>Provedba Projekta e-građani</t>
  </si>
  <si>
    <t>POMORSTVO</t>
  </si>
  <si>
    <t>Uprava pomorske i unutarnje plovidbe, brodarstva, luka i pomorskog dobra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</si>
  <si>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A570503</t>
    </r>
  </si>
  <si>
    <t>Potpora Lučkoj upravi Ploče za realizaciju Projekta integracije trgovine i transporta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</si>
  <si>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POMORSKOG PROMETA, POMORSKOG DOBRA I LUKA, TE ZAŠTITA MORSKOG OKOLIŠA OD ONEČIŠĆENJA S POMORSKIH OBJEKATA - 31 PROMET, PROMETNA INFRASTRUKTURA I KOMUNIKACIJE</t>
    </r>
  </si>
  <si>
    <t>A570503</t>
  </si>
  <si>
    <t>0452</t>
  </si>
  <si>
    <t>Kapitalne donacije neprofitnim organizacijama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</si>
  <si>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A810034</t>
    </r>
  </si>
  <si>
    <t>Potpora Lučkoj upravi Ploče za otplatu Zajma Svjetske banke (IBRD) -Projekt integracije trgovine i transporta</t>
  </si>
  <si>
    <t>A810034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</si>
  <si>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A570288</t>
    </r>
  </si>
  <si>
    <t>Poticanje gradnje brodova za hrvatske brodare te izgradnja i rekonstrukcija plovnih objekata u hrvatskim brodogradilištima-Obveze iz prethodnog razdoblja</t>
  </si>
  <si>
    <t>A570288</t>
  </si>
  <si>
    <t>Kapitalne pomoći kreditnim i ostalim financijskim institucijama te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</si>
  <si>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A819003</t>
    </r>
  </si>
  <si>
    <t>Promocija pomorstva i intermodalnosti</t>
  </si>
  <si>
    <t>A819003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</si>
  <si>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A570293</t>
    </r>
  </si>
  <si>
    <t>Potpora Lučkoj upravi Rijeka za vraćanje obveza po zajmu EDCF - Projekt "Samsung"</t>
  </si>
  <si>
    <t>A570293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</si>
  <si>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A570294</t>
    </r>
  </si>
  <si>
    <t>Potpora Lučkoj upravi Rijeka za realizaciju zajma Svjetske banke (IBRD) -Projekt obnove riječkog prometnog pravca</t>
  </si>
  <si>
    <t>A570294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</si>
  <si>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A570219</t>
    </r>
  </si>
  <si>
    <t>Sanacija i rekonstrukcija objekata podgradnje u lukama otvorenim za javni promet od županijskog i lokalnog značaja te modernizacija, obnova i izgradnja ribarske infrastrukture</t>
  </si>
  <si>
    <t>A570219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</si>
  <si>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K587039</t>
    </r>
  </si>
  <si>
    <t>Izgradnja trajektne luke Gaženica</t>
  </si>
  <si>
    <t>K587039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</si>
  <si>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A570464</t>
    </r>
  </si>
  <si>
    <t>Potpora Lučkoj upravi Dubrovnik za otplatu Zajma EBRD-Projekt izgradnje lučke infrastrukture-domaća komponenta</t>
  </si>
  <si>
    <t>A570464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</si>
  <si>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A570348</t>
    </r>
  </si>
  <si>
    <t>Utvrđivanje i provedba granica pomorskog dobra s izvlaštenjem</t>
  </si>
  <si>
    <t>A570348</t>
  </si>
  <si>
    <t>Naknade šteta pravnim i fizičkim osobama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</si>
  <si>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A570350</t>
    </r>
  </si>
  <si>
    <t>Dodjela koncesija na pomorskom dobru</t>
  </si>
  <si>
    <t>A570350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</si>
  <si>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A570482</t>
    </r>
  </si>
  <si>
    <t>Stipendiranje redovnih učenika i studenata srednjih pomorskih škola i pomorskih fakulteta, te vježbeničkog staža pomoraca</t>
  </si>
  <si>
    <t>A570482</t>
  </si>
  <si>
    <t>Naknade građanima i kućanstvima u novcu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</si>
  <si>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A570501</t>
    </r>
  </si>
  <si>
    <t>IPA I 2009-Sudjelovanje u programu Unije-Marco Polo II</t>
  </si>
  <si>
    <t>A570501</t>
  </si>
  <si>
    <t>0485</t>
  </si>
  <si>
    <t>Međunarodne članarine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</si>
  <si>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A587040</t>
    </r>
  </si>
  <si>
    <t>Potpora Lučkoj upravi Zadar za otplatu kredita Fonda za razvoj i zapošljavanje (HPB-a Zagreb)</t>
  </si>
  <si>
    <t>A587040</t>
  </si>
  <si>
    <r>
      <rPr>
        <b/>
        <sz val="12"/>
        <color indexed="10"/>
        <rFont val="Arial"/>
        <family val="2"/>
        <charset val="238"/>
      </rPr>
      <t xml:space="preserve">ZATVORITI
 </t>
    </r>
    <r>
      <rPr>
        <b/>
        <sz val="12"/>
        <rFont val="Arial"/>
        <family val="2"/>
        <charset val="238"/>
      </rPr>
      <t>A587041</t>
    </r>
  </si>
  <si>
    <t>Poticanje brodara u nacionalnoj plovidbi</t>
  </si>
  <si>
    <t>A587041</t>
  </si>
  <si>
    <t>Subvencije trgovačkim društvima izvan javnog sektora</t>
  </si>
  <si>
    <t>Subvencije poljoprivrednicima i obrtnicima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</si>
  <si>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A820026</t>
    </r>
  </si>
  <si>
    <t>Tehničko održavanje i upravljanje školskim brodom</t>
  </si>
  <si>
    <t>A820026</t>
  </si>
  <si>
    <t>Materijal i dijelovi za tekuće i investicijsko održavanje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</si>
  <si>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A810019</t>
    </r>
  </si>
  <si>
    <t>Potpora Lučkoj upravi Šibenik za realizaciju Zajma EBRD-Projekt modernizacije lučke infrastrukture luke Šibenik-domaća komponenta</t>
  </si>
  <si>
    <t>A810019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</si>
  <si>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T810018</t>
    </r>
  </si>
  <si>
    <t>Upravljanje i nadzor balastnih voda i taloga</t>
  </si>
  <si>
    <t>T810018</t>
  </si>
  <si>
    <t>0530</t>
  </si>
  <si>
    <t>Umjetnička, literarna i znanstvena djela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</si>
  <si>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T810031</t>
    </r>
  </si>
  <si>
    <t>IPA I 2008 TAIB FPPRAC 2008 Strategija pomorskog razvitka</t>
  </si>
  <si>
    <t>T810031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</si>
  <si>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T810033</t>
    </r>
  </si>
  <si>
    <t>IPA ADRIATIC - Projekt razvoja autocesta mora na Jadranu (Adriatic MoS)</t>
  </si>
  <si>
    <t>T810033</t>
  </si>
  <si>
    <r>
      <rPr>
        <b/>
        <sz val="12"/>
        <color indexed="10"/>
        <rFont val="Arial"/>
        <family val="2"/>
        <charset val="238"/>
      </rPr>
      <t xml:space="preserve"> PROMJENA PRIPADNOSTI 
</t>
    </r>
    <r>
      <rPr>
        <b/>
        <sz val="12"/>
        <rFont val="Arial"/>
        <family val="2"/>
        <charset val="238"/>
      </rPr>
      <t>A810040</t>
    </r>
  </si>
  <si>
    <t>Priprema projekata u pomorstvu</t>
  </si>
  <si>
    <t>A810040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</si>
  <si>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A810050</t>
    </r>
  </si>
  <si>
    <t>Članarine u međunarodnim organizacijama i inicijativama u pomorstvu</t>
  </si>
  <si>
    <t>A810050</t>
  </si>
  <si>
    <t>NOVA A</t>
  </si>
  <si>
    <t>Stalno predstavništvo RH pri IMO-u i članarine u međunarodnim organizacijama</t>
  </si>
  <si>
    <t>Projekt izgradnje vanjskih vezova na glavnom lukobranu u Gradskoj luci Split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</si>
  <si>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A570445</t>
    </r>
  </si>
  <si>
    <t>Pomoć jedinicama lokalne i regionalne samouprave za razvoj riječnog prometa i županijskih luka i pristaništa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</si>
  <si>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PROMETA NA UNUTARNJIM VODNIM PUTOVIMA - 31 PROMET, PROMETNA INFRASTRUKTURA I KOMUNIKACIJE</t>
    </r>
  </si>
  <si>
    <t>A570445</t>
  </si>
  <si>
    <t>Kapitalne pomoći unutar općeg proračuna</t>
  </si>
  <si>
    <r>
      <rPr>
        <b/>
        <sz val="12"/>
        <color indexed="10"/>
        <rFont val="Arial"/>
        <family val="2"/>
        <charset val="238"/>
      </rPr>
      <t xml:space="preserve">PROMJENA PRIPADNOSTI
PROMJENA NAZIVA
 </t>
    </r>
    <r>
      <rPr>
        <b/>
        <sz val="12"/>
        <rFont val="Arial"/>
        <family val="2"/>
        <charset val="238"/>
      </rPr>
      <t>A570447</t>
    </r>
  </si>
  <si>
    <t>Gradnja i modernizacija lučkih građevina u unutarnjoj plovidbi</t>
  </si>
  <si>
    <t>A570447</t>
  </si>
  <si>
    <t>Poticanje redovnog obavljanja javne službe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</si>
  <si>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A810015</t>
    </r>
  </si>
  <si>
    <t>Potpora brodarima unutarnje plovidbe u nacionalnom prijevozu</t>
  </si>
  <si>
    <t>A810015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</si>
  <si>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A810036</t>
    </r>
  </si>
  <si>
    <t>Sigurnost plovidbe unutarnjim vodama</t>
  </si>
  <si>
    <t>A810036</t>
  </si>
  <si>
    <t>Stručna usavršavanja zaposlenika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</si>
  <si>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 xml:space="preserve"> K570441             </t>
    </r>
  </si>
  <si>
    <t>Opremanje lučkih kapetanija unutarnjih voda plovilima, prijevoznim sredstvima, uređajima i ostalom opremom</t>
  </si>
  <si>
    <t>K570441</t>
  </si>
  <si>
    <t>Dodatna ulaganja na prijevoznim sredstvima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</si>
  <si>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 xml:space="preserve">K587028              </t>
    </r>
  </si>
  <si>
    <t>Uspostava i održavanje informacijskog sustava sigurnosti plovidbe unutarnjim vodama</t>
  </si>
  <si>
    <t>K587028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</si>
  <si>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A570442</t>
    </r>
  </si>
  <si>
    <t>Traganje i spašavanje na unutarnjim vodama</t>
  </si>
  <si>
    <t>A570442</t>
  </si>
  <si>
    <t>Naknade troškova osobama izvan radnog odnosa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</si>
  <si>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K570358</t>
    </r>
  </si>
  <si>
    <t>Obnova i održavanje poslovnog prostora lučkih kapetanija i ispostava unutarnjih voda</t>
  </si>
  <si>
    <t>K570358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</si>
  <si>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A570487</t>
    </r>
  </si>
  <si>
    <t>Istraživanje i razvoj novih tehnologija i sustava</t>
  </si>
  <si>
    <t>A570487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</si>
  <si>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K570297</t>
    </r>
  </si>
  <si>
    <t>Rad Savske i Dunavske komisije, te sudjelovanje u radu međunarodnih institucija s područja unutarnje plovidbe</t>
  </si>
  <si>
    <t>K570297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</si>
  <si>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K587029</t>
    </r>
  </si>
  <si>
    <t>NCC-Nacionalni kontrolni centar</t>
  </si>
  <si>
    <t>K587029</t>
  </si>
  <si>
    <t>Ulaganje u računalne programe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</si>
  <si>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K587027</t>
    </r>
  </si>
  <si>
    <t>Upravljanje infrastrukturnim projektima</t>
  </si>
  <si>
    <t>K587027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</si>
  <si>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A821014</t>
    </r>
  </si>
  <si>
    <t>Stipendiranje redovnih studenata Fakulteta prometnih znanosti i učenika srednje škole</t>
  </si>
  <si>
    <t>A821014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</si>
  <si>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K820033</t>
    </r>
  </si>
  <si>
    <t>IPA I 2010-Akcijski plan za razvoj brodarstva</t>
  </si>
  <si>
    <t>K820033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</si>
  <si>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K810017</t>
    </r>
  </si>
  <si>
    <t>Otkup zemljišta na lučkom području unutarnjih voda</t>
  </si>
  <si>
    <t>K810017</t>
  </si>
  <si>
    <r>
      <rPr>
        <b/>
        <sz val="12"/>
        <color indexed="10"/>
        <rFont val="Arial"/>
        <family val="2"/>
        <charset val="238"/>
      </rPr>
      <t xml:space="preserve"> ZATVORITI </t>
    </r>
    <r>
      <rPr>
        <b/>
        <sz val="12"/>
        <rFont val="Arial"/>
        <family val="2"/>
        <charset val="238"/>
      </rPr>
      <t>K810048</t>
    </r>
  </si>
  <si>
    <t>Otkup zemljišta na lučkom području Osijek za potrebe financiranja projekata izgradnje lučke infrastrukture iz Strukturnih fondova EU</t>
  </si>
  <si>
    <t>K810048</t>
  </si>
  <si>
    <t>Uprava za sigurnost plovidbe</t>
  </si>
  <si>
    <t>A570017</t>
  </si>
  <si>
    <t>Sigurnost plovidbe</t>
  </si>
  <si>
    <t>3109-SIGURNOST POMORSKOG PROMETA - 31 PROMET, PROMETNA INFRASTRUKTURA I KOMUNIKACIJE</t>
  </si>
  <si>
    <t>324X</t>
  </si>
  <si>
    <t>K103278</t>
  </si>
  <si>
    <t>Opremanje lučkih kapetanija plovilima, vozilima, uređajima i ostalom opremom</t>
  </si>
  <si>
    <t>Prijevozna sredstva u cestovnom prometu</t>
  </si>
  <si>
    <t>K250796</t>
  </si>
  <si>
    <t>Uspostava informacijskog sustava sigurnosti plovidbe</t>
  </si>
  <si>
    <t>K819013</t>
  </si>
  <si>
    <t>VTS SUSTAV- uspostava  nadzora plovidbe i sustava radioveza za praćenje pomorskog prometa</t>
  </si>
  <si>
    <t>Zemljište</t>
  </si>
  <si>
    <r>
      <t xml:space="preserve"> </t>
    </r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A576182</t>
    </r>
  </si>
  <si>
    <t>Planovi intervencija, traganje i spašavanje na moru</t>
  </si>
  <si>
    <t>A576182</t>
  </si>
  <si>
    <t>K570411</t>
  </si>
  <si>
    <t>Obnova i održavanje poslovnog prostora lučkih kapetanija i ispostava</t>
  </si>
  <si>
    <t>PROMET</t>
  </si>
  <si>
    <t>Uprava cestovnog i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</si>
  <si>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A810020</t>
    </r>
  </si>
  <si>
    <t>Nadogradnja registra prijevoznika u domaćem cestovnom prijevozu, registra vozila osoba s invaliditetom i informacijskog sustava cestovnog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</si>
  <si>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CESTOVNOG PROMETA - 31 PROMET, PROMETNA INFRASTRUKTURA I KOMUNIKACIJE</t>
    </r>
  </si>
  <si>
    <t>A810020</t>
  </si>
  <si>
    <t>0451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</si>
  <si>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A570014</t>
    </r>
  </si>
  <si>
    <t>Sigurnost prometa na cestama</t>
  </si>
  <si>
    <t>A570014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</si>
  <si>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A754005</t>
    </r>
  </si>
  <si>
    <t>Godišnja naknada za uporabu javnih cesta i cestarina za najteže invalide</t>
  </si>
  <si>
    <t>A754005</t>
  </si>
  <si>
    <t>Ostale naknade iz proračuna u novcu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</si>
  <si>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K810049</t>
    </r>
  </si>
  <si>
    <t>Potpora za izradu projektno-tehničke dokumentacije vezano za razvoj integriranog putničkog prijevoza (IPP)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</si>
  <si>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ŽELJEZNIČKOG PROMETA - 31 PROMET, PROMETNA INFRASTRUKTURA I KOMUNIKACIJE</t>
    </r>
  </si>
  <si>
    <t>K810049</t>
  </si>
  <si>
    <t>0453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</si>
  <si>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A570491</t>
    </r>
  </si>
  <si>
    <t>Unapređenje strukturnih reformi željeznice u predpristupnom procesu</t>
  </si>
  <si>
    <t>A570491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</si>
  <si>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T761012</t>
    </r>
  </si>
  <si>
    <t>Modernizacija željezničkih vozila</t>
  </si>
  <si>
    <t>T761012</t>
  </si>
  <si>
    <t>Kapitalne pomoći kreditnim i ostalim financijskim institucijama te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</si>
  <si>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A570334</t>
    </r>
  </si>
  <si>
    <t>Održavanje željezničke infrastrukture i regulacija prometa</t>
  </si>
  <si>
    <t>A570334</t>
  </si>
  <si>
    <t>Subvencije trgovačkim društvima u javnom sektoru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</si>
  <si>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K761009</t>
    </r>
  </si>
  <si>
    <t>Osuvremenjivanje i izgradnja željezničke infrastrukture</t>
  </si>
  <si>
    <t>K761009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</si>
  <si>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A761011</t>
    </r>
  </si>
  <si>
    <t>Poticanje željezničkog putničkog prijevoza</t>
  </si>
  <si>
    <t>A761011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</si>
  <si>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A810037</t>
    </r>
  </si>
  <si>
    <t>IPA I 2010 TAIB  - Razvoj standardiziranog prikupljanja podataka u prometu u Republici Hrvatskoj</t>
  </si>
  <si>
    <t>A810037</t>
  </si>
  <si>
    <t>Uprava zračnog prometa, elektroničkih komunikacija i pošte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</si>
  <si>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A570001</t>
    </r>
  </si>
  <si>
    <t>Suradnja s međunarodnim organizacijama te provedba mjera razvitka zračnog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</si>
  <si>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ZRAČNOG PROMETA - 31 PROMET, PROMETNA INFRASTRUKTURA I KOMUNIKACIJE</t>
    </r>
  </si>
  <si>
    <t>A570001</t>
  </si>
  <si>
    <t>0454</t>
  </si>
  <si>
    <t>Uredski materijal i ostali materijalni rashodi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</si>
  <si>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A570249</t>
    </r>
  </si>
  <si>
    <t>Gorske službe spašavanja</t>
  </si>
  <si>
    <t>A570249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</si>
  <si>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A570193</t>
    </r>
  </si>
  <si>
    <t>Razvoj infrastrukture zračnog prometa</t>
  </si>
  <si>
    <t>A570193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</si>
  <si>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A570333</t>
    </r>
  </si>
  <si>
    <t>Osiguranje sigurnosno prometnih standarda u zračnim lukama RH</t>
  </si>
  <si>
    <t>A570333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</si>
  <si>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K271210</t>
    </r>
  </si>
  <si>
    <t>Strategija zračnog prometa</t>
  </si>
  <si>
    <t>K271210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</si>
  <si>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A570312</t>
    </r>
  </si>
  <si>
    <t>Nacionalna povjerenstva iz područja zračnog prometa</t>
  </si>
  <si>
    <t>A570312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</si>
  <si>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A570465</t>
    </r>
  </si>
  <si>
    <t>VHS sustav-Uspostava organizacije višenamjenske helikopterske službe u RH</t>
  </si>
  <si>
    <t>A570465</t>
  </si>
  <si>
    <t>Ostale  usluge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</si>
  <si>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A587050</t>
    </r>
  </si>
  <si>
    <t>Očuvanje prometne povezanosti regija (domaći linijski zračni prijevoz)</t>
  </si>
  <si>
    <t>A587050</t>
  </si>
  <si>
    <t>Nadoknada troškova Hrvatskoj kontroli zračne plovidbe za rutne i terminalne naknade za izuzete letove</t>
  </si>
  <si>
    <t>Novi putnički terminal Zračne luke Zagreb</t>
  </si>
  <si>
    <t>A570340</t>
  </si>
  <si>
    <t>Razvoj elektroničkih komunikacija, informacijskog društva i poštanskih usluga</t>
  </si>
  <si>
    <t>3107 RAZVOJ TRŽIŠTA POŠTANSKIH USLUGA I ELEKTRONIČKIH KOMUNIKACIJA - 31 PROMET, PROMETNA INFRASTRUKTURA I KOMUNIKACIJE</t>
  </si>
  <si>
    <t>0460</t>
  </si>
  <si>
    <t>A820032</t>
  </si>
  <si>
    <t>Poticanje razvoja širokopojasnog pristupa internetu</t>
  </si>
  <si>
    <r>
      <t xml:space="preserve">
</t>
    </r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T810022</t>
    </r>
  </si>
  <si>
    <t>IPA II 2009-Digitalna televizija u Jugoistočnoj Europi-HAKOM</t>
  </si>
  <si>
    <t>T810022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</si>
  <si>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T810021</t>
    </r>
  </si>
  <si>
    <t>IPA I 2009-Podrška HAKOM-u u području računovodstvenog razdvajanja poštanskih usluga - Twinning light</t>
  </si>
  <si>
    <t>T810021</t>
  </si>
  <si>
    <t>REAKTIVIRANJE
K587047</t>
  </si>
  <si>
    <t>Strategija razvoja poštanskog sektora u Republici Hrvatskoj</t>
  </si>
  <si>
    <t>K587047</t>
  </si>
  <si>
    <t>Uprava prometne inspekcije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</si>
  <si>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K761028</t>
    </r>
  </si>
  <si>
    <t>Opremanje inspekcije opremom i ostalim uređajima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</si>
  <si>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INSPEKCIJSKI NADZOR CESTOVNOG I ŽELJEZNIČKOG PROMETA I CESTA - 31 PROMET, PROMETNA INFRASTRUKTURA I KOMUNIKACIJE</t>
    </r>
  </si>
  <si>
    <t>K761028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</si>
  <si>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K819028</t>
    </r>
  </si>
  <si>
    <t>IPA I 2008-Učinkovito djelovanje sustava inspekcije cestovnog prometa</t>
  </si>
  <si>
    <t>K819028</t>
  </si>
  <si>
    <t>INFRASTRUKTURA</t>
  </si>
  <si>
    <t>Uprava za prometnu infrastrukturu i fondove EU</t>
  </si>
  <si>
    <t>NOVO A</t>
  </si>
  <si>
    <t>OP Promet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</si>
  <si>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PLANIRANJE, IZGRADNJA, MODERNIZACIJA I ODRŽAVANJE KAPITALNIH OBJEKATA PROMETNE INFRASTRUKTURE - 31 PROMET, PROMETNA INFRASTRUKTURA I KOMUNIKACIJE</t>
    </r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</si>
  <si>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K821027</t>
    </r>
  </si>
  <si>
    <t>IPA IIIa 2007-Rekonstukcija Luke Vukovar-Nova luka istok 2.1.2.</t>
  </si>
  <si>
    <t>3105 RAZVOJ I SIGURNOST UNUTARNJE PLOVIDBE, LUČKE INFRASTRUKTURE I PLOVNIH PUTOVA UNUTARNJIH VODA - 31 PROMET, PROMETNA INFRASTRUKTURA I KOMUNIKACIJE</t>
  </si>
  <si>
    <t>K821027</t>
  </si>
  <si>
    <r>
      <rPr>
        <b/>
        <sz val="12"/>
        <color indexed="10"/>
        <rFont val="Arial"/>
        <family val="2"/>
        <charset val="238"/>
      </rPr>
      <t xml:space="preserve">SPAJANJE PODPROGRAMA U NOVU A "OP Promet" </t>
    </r>
    <r>
      <rPr>
        <b/>
        <sz val="12"/>
        <rFont val="Arial"/>
        <family val="2"/>
        <charset val="238"/>
      </rPr>
      <t>K819034</t>
    </r>
  </si>
  <si>
    <t>IPA IIIa 2010-Izrada master plana Nova luka Sisak 2.1.5.</t>
  </si>
  <si>
    <t>K819034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</si>
  <si>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K820034</t>
    </r>
  </si>
  <si>
    <t>IPA IIIa 2010- Terminal za opasne terete Slavonski Brod 2.1.4.</t>
  </si>
  <si>
    <t>K820034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</si>
  <si>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K821034</t>
    </r>
  </si>
  <si>
    <t>IPA IIIa 2007- Rekonstrukcija južne obale luke Osijek, tehnička pomoć, 2.1.3.</t>
  </si>
  <si>
    <t>K821034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</si>
  <si>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K810007</t>
    </r>
  </si>
  <si>
    <t>IPA IIIa 2007-Rehabilitacija i unapređenje plovnog puta rijeke Save 2.1.1.</t>
  </si>
  <si>
    <t>K810007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</si>
  <si>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K810043</t>
    </r>
  </si>
  <si>
    <t>IPA 2007 IIIa-Potpuna provedba riječnog informacijskog servisa na vodnom putu rijeke Save (RIS)</t>
  </si>
  <si>
    <t>K810043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</si>
  <si>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K761029</t>
    </r>
  </si>
  <si>
    <t>IPA IIIa 2007I-Rehabilitacija dionice pruge Okučani-Novska 1.1.1.</t>
  </si>
  <si>
    <t>3102 RAZVOJ I SIGURNOST ŽELJEZNIČKOG PROMETA, INFRASTRUKTURE I ŽIČARA - 31 PROMET, PROMETNA INFRASTRUKTURA I KOMUNIKACIJE</t>
  </si>
  <si>
    <t>K761029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</si>
  <si>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K761035</t>
    </r>
  </si>
  <si>
    <t xml:space="preserve">IPA IIIa 2007-Rekonstrukcija kolosijeka pruge Dugo Selo-Novska, projektna dokumentacija faza 1, 1.1.2. </t>
  </si>
  <si>
    <t>K761035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</si>
  <si>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T820047</t>
    </r>
  </si>
  <si>
    <t>IPA IIIa 2007-Rekonstrukcija kolosijeka i izgradnja drugog kolosijeka pruge Dugo Selo-Novska, projektna dokumentacija faza 2, 3, 1.1.8.</t>
  </si>
  <si>
    <t>T820047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</si>
  <si>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T810041</t>
    </r>
  </si>
  <si>
    <t>IPA IIIa 2007-Priprema projekata i ostale projektne dokumentacije za Rekonstrukciju i elektrifikaciju željezničke pruge Vinkovci-Vukovar  1.1.9.</t>
  </si>
  <si>
    <t>T810041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</si>
  <si>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T810042</t>
    </r>
  </si>
  <si>
    <t xml:space="preserve">SF-Projekt rekonstrukcije i elektrifikacije željezničke pruge na dionici Zaprešić-Zabok </t>
  </si>
  <si>
    <t>T810042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</si>
  <si>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T810044</t>
    </r>
  </si>
  <si>
    <t>SF-Izgradnja nove željezničke pruge za prigradski promet na dionici Gradec-Sv. Ivan Žabno</t>
  </si>
  <si>
    <t>T810044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</si>
  <si>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K810045</t>
    </r>
  </si>
  <si>
    <t xml:space="preserve">SF-Projekt izgradnje nove željezničke pruge za prigradski promet na dionici Podsused Tvornica-Samobor Perivoj </t>
  </si>
  <si>
    <t>K810045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</si>
  <si>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T821028</t>
    </r>
  </si>
  <si>
    <t>IPA IIIa 2007-Sustav signalnosigurnosnih uređaja na zagrebačkom Glavnom kolodvoru 1.2.1.</t>
  </si>
  <si>
    <t>T821028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</si>
  <si>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K820035</t>
    </r>
  </si>
  <si>
    <t>IPA IIIa 2007-Potpora operativnoj strukturi za promet u samostalnoj identifikaciji, ocjenjivanju i pripremi projekata 3.1.1.</t>
  </si>
  <si>
    <t>K820035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</si>
  <si>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T810035</t>
    </r>
  </si>
  <si>
    <t>IPA IIIa 2007-Tehnička pomoć operativnoj strukturi za promet za upravljanje operativnim programom i provedbu projekata-ugovor o uslugama  3.1.4.</t>
  </si>
  <si>
    <t>T810035</t>
  </si>
  <si>
    <t>386X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</si>
  <si>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T810025</t>
    </r>
  </si>
  <si>
    <t>IPA IIIa 2007- Izrada projektne dokumentacije za izgradnju poslovne zgrade Agencije za sigurnost željezničkog prometa 1.2.2.</t>
  </si>
  <si>
    <t>T810025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</si>
  <si>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T810026</t>
    </r>
  </si>
  <si>
    <t>IPA IIIa 2007-Priprema projektne dokumentacije za projekt Rekonstrukcija pruge Hrvatski Leskovac-Karlovac  1.1.11.</t>
  </si>
  <si>
    <t>T810026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</si>
  <si>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T810027</t>
    </r>
  </si>
  <si>
    <t>IPA IIIa 2007-Priprema projektne dokumentacije za projekt Izgradnje drugog željezničkog kolosijeka Goljak-Skradnik 1.1.4.</t>
  </si>
  <si>
    <t>T810027</t>
  </si>
  <si>
    <t>SF Priprema projektne dokumentacije za projekt rekonstrukcije Okučani-Vninkovci</t>
  </si>
  <si>
    <t>SF Uvođenje sustava daljinskog upravljanja prometom na željezničkoj mreži</t>
  </si>
  <si>
    <t>SF Uvođenje telekomunikacijkog sustava GSM-R na željezničkoj mreži</t>
  </si>
  <si>
    <t>A570497</t>
  </si>
  <si>
    <t>SEETO-financiranje tajništva SEETO-a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</si>
  <si>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T819036</t>
    </r>
  </si>
  <si>
    <t>IPA IIIa 2010-Pomoć u izradi Strategije prometnog razvitka Republike Hrvatske i nacionalnog Prometnog modela 3.1.5.</t>
  </si>
  <si>
    <t>T819036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</si>
  <si>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K810038</t>
    </r>
  </si>
  <si>
    <t>IPA IIIa 2007- Izrada projektno tehničke dokumentacije za projekt: Izgradnja drugog kolosijeka i rekonstrukcija dionice pruge Križevci-Koprivnica-državna granica 1.1.6.</t>
  </si>
  <si>
    <t>K810038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</si>
  <si>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K810029</t>
    </r>
  </si>
  <si>
    <t>SF-Izgradnja drugog kolosijeka i rekonstrukcija dionice pruge Dugo Selo -Križevci  1.1.12.</t>
  </si>
  <si>
    <t>K810029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</si>
  <si>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T810046</t>
    </r>
  </si>
  <si>
    <t>Priprema projekata za financiranje kroz SF</t>
  </si>
  <si>
    <t>T810046</t>
  </si>
  <si>
    <r>
      <rPr>
        <b/>
        <sz val="12"/>
        <color indexed="10"/>
        <rFont val="Arial"/>
        <family val="2"/>
        <charset val="238"/>
      </rPr>
      <t xml:space="preserve"> PROMJENA PRIPADNOSTI</t>
    </r>
    <r>
      <rPr>
        <b/>
        <sz val="12"/>
        <rFont val="Arial"/>
        <family val="2"/>
        <charset val="238"/>
      </rPr>
      <t xml:space="preserve"> K821048</t>
    </r>
  </si>
  <si>
    <t>IPA I 2009 - Studija prometnog povezivanja teritorija Republike Hrvatske</t>
  </si>
  <si>
    <t>K821048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</si>
  <si>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K821035</t>
    </r>
  </si>
  <si>
    <t>IPA IIIa 2007 - Tehnička pomoć operativnoj strukturi za promet za upravljanje operativnim programom i provedbu projekata</t>
  </si>
  <si>
    <t>K821035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</si>
  <si>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K754024</t>
    </r>
  </si>
  <si>
    <t>Strateška procjena utjecaja na okoliš za Strategiju prometnog razvoja</t>
  </si>
  <si>
    <t>K754024</t>
  </si>
  <si>
    <t>SF-Tehnička pomoć</t>
  </si>
  <si>
    <t>422X</t>
  </si>
  <si>
    <t>423X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</si>
  <si>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A570504</t>
    </r>
  </si>
  <si>
    <t>Naknada u cijeni goriva za HAC d.o.o.</t>
  </si>
  <si>
    <t>A570504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</si>
  <si>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A570506</t>
    </r>
  </si>
  <si>
    <t>Naknada u cijeni goriva za HC d.o.o.</t>
  </si>
  <si>
    <t>A570506</t>
  </si>
  <si>
    <t>Naknada u cijeni goriva za HŽ Infrastrukturu d.o.o.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</si>
  <si>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A821001</t>
    </r>
  </si>
  <si>
    <t>Provedba ugovora o koncesiji - Autocesta Rijeka-Zagreb</t>
  </si>
  <si>
    <t>A821001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</si>
  <si>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A820048</t>
    </r>
  </si>
  <si>
    <t>Provedba ugovora o koncesiji - Autocesta Rijeka-Zagreb-Obveze iz prethodnog razdoblja</t>
  </si>
  <si>
    <t>A820048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</si>
  <si>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K570344</t>
    </r>
  </si>
  <si>
    <t>Provedba ugovora o koncesiji za izgradnju autoceste Zagreb-Macelj</t>
  </si>
  <si>
    <t>K570344</t>
  </si>
  <si>
    <t>Dani zajmovi tuzemnim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</si>
  <si>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A820029</t>
    </r>
  </si>
  <si>
    <t>Naknada cestarina za NATO i EUFOR vozila</t>
  </si>
  <si>
    <t>A820029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</si>
  <si>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A819031</t>
    </r>
  </si>
  <si>
    <t>Provedba ugovora o koncesiji -  Bina-Istra</t>
  </si>
  <si>
    <t>A819031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</si>
  <si>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A821046</t>
    </r>
  </si>
  <si>
    <t>Provedba ugovora o koncesiji -  Bina-Istra-Obveze iz prethodnog razdoblja</t>
  </si>
  <si>
    <t>A821046</t>
  </si>
  <si>
    <t>Glava 45 Agencija za obalni linijski promet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</si>
  <si>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A587023</t>
    </r>
  </si>
  <si>
    <t>Administracija i upravljanje Agencije za obalni linijski promet</t>
  </si>
  <si>
    <t>A587023</t>
  </si>
  <si>
    <t>limit         06540</t>
  </si>
  <si>
    <t>31           06540</t>
  </si>
  <si>
    <t>Ostali rashodi za zaposlene</t>
  </si>
  <si>
    <t xml:space="preserve">Materijal i dijelovi za tekuće i inv. održavanje </t>
  </si>
  <si>
    <t>Sitni inventar i auto gume</t>
  </si>
  <si>
    <t>Naknade za rad predstavničkih i izvršnih tijela, povjerenstava i slično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</si>
  <si>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A570323</t>
    </r>
  </si>
  <si>
    <t>Poticanje redovitih pomorskih putničkih i brzobrodskih linija</t>
  </si>
  <si>
    <t>A570323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</si>
  <si>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K587052</t>
    </r>
  </si>
  <si>
    <t>K587052</t>
  </si>
  <si>
    <t>Informatizacija u obalnom linijskom pomorskom prometu</t>
  </si>
  <si>
    <t>Glava 50 Agencija za vodne putove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</si>
  <si>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A570448</t>
    </r>
  </si>
  <si>
    <t>Administracija i upravljanje Agencije za vodne putove</t>
  </si>
  <si>
    <t>A570448</t>
  </si>
  <si>
    <t>limit plaća       06550</t>
  </si>
  <si>
    <t>31                     06550</t>
  </si>
  <si>
    <t>Službena i radna odjeća</t>
  </si>
  <si>
    <t>kapitalne pomoći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</si>
  <si>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K810023</t>
    </r>
  </si>
  <si>
    <t>K810023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</si>
  <si>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K810024</t>
    </r>
  </si>
  <si>
    <t>Izgradnja plovila i plovnih objekata u riječnoj plovidbi</t>
  </si>
  <si>
    <t>K810024</t>
  </si>
  <si>
    <t>Prijevozna sredstva u pomorskom i riječnom prometu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</si>
  <si>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K810001</t>
    </r>
  </si>
  <si>
    <t>Gradnja i tehničko održavanje plovnih putova unutarnjih voda</t>
  </si>
  <si>
    <t>K810001</t>
  </si>
  <si>
    <t>Tekuće pomoći ostalim izvanproračunskim korisnicima državnog proračuna</t>
  </si>
  <si>
    <t>Kapitalne pomoći ostalim izvanproračunskim korisnicima državnog proračuna</t>
  </si>
  <si>
    <t>Ostali građevinski objekti</t>
  </si>
  <si>
    <t>4541</t>
  </si>
  <si>
    <t>Dodatna ulaganja za ostalu nefinacijsku imovinu</t>
  </si>
  <si>
    <t>4126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</si>
  <si>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K810006</t>
    </r>
  </si>
  <si>
    <t>Izgradnja višenamjenskog kanala Dunav-Sava</t>
  </si>
  <si>
    <t>K810006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</si>
  <si>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K810039</t>
    </r>
  </si>
  <si>
    <t>IPA II 2007-Mreža povezivanja ustanova za praćenje i upravljanje vodnog puta na rijeci Dunav-Newada duo</t>
  </si>
  <si>
    <t>K810039</t>
  </si>
  <si>
    <t>3211</t>
  </si>
  <si>
    <t>3237</t>
  </si>
  <si>
    <t>VKDS-studija opravdanosti</t>
  </si>
  <si>
    <t>Izgradnja zimovnika u Opatovcu</t>
  </si>
  <si>
    <t>412X</t>
  </si>
  <si>
    <t>Uređenje vodnog puta rijeke Dunav kod Sotina</t>
  </si>
  <si>
    <t>Nabava brodova za nadzor plovnih putova</t>
  </si>
  <si>
    <t>Obnova i unapređenje plovnog puta rijeke Save</t>
  </si>
  <si>
    <t>Glava 51  Agencije u prometu i infrastrukturi</t>
  </si>
  <si>
    <t>RKP 45228</t>
  </si>
  <si>
    <t>AGENCIJA ZA SIGURNOST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</si>
  <si>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A840001</t>
    </r>
  </si>
  <si>
    <t>Administracija i upravljanje Agencije za sigurnost željezničkog prometa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</si>
  <si>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RAZVOJ SUSTAVA ŽELJEZNIČKOG PROMETA - 31 PROMET, PROMETNA INFRASTRUKTURA I KOMUNIKACIJE</t>
    </r>
  </si>
  <si>
    <t>A840001</t>
  </si>
  <si>
    <t>limit plaća      45228</t>
  </si>
  <si>
    <t>3111</t>
  </si>
  <si>
    <t>31                    45228</t>
  </si>
  <si>
    <t>3113</t>
  </si>
  <si>
    <t>3121</t>
  </si>
  <si>
    <t>3132</t>
  </si>
  <si>
    <t>3212</t>
  </si>
  <si>
    <t>3213</t>
  </si>
  <si>
    <t>3214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</si>
  <si>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</si>
  <si>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</si>
  <si>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</si>
  <si>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</si>
  <si>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</si>
  <si>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</si>
  <si>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</si>
  <si>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</si>
  <si>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</si>
  <si>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3238</t>
  </si>
  <si>
    <t>3239</t>
  </si>
  <si>
    <t>3241</t>
  </si>
  <si>
    <t>3291</t>
  </si>
  <si>
    <t>3292</t>
  </si>
  <si>
    <t>3293</t>
  </si>
  <si>
    <t>3295</t>
  </si>
  <si>
    <t>3299</t>
  </si>
  <si>
    <t>3431</t>
  </si>
  <si>
    <t>4221</t>
  </si>
  <si>
    <t>4312</t>
  </si>
  <si>
    <t>Pohranjene knjige, umjetnička djela i slične vrijednosti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</si>
  <si>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K840002</t>
    </r>
  </si>
  <si>
    <t>K840002</t>
  </si>
  <si>
    <t>4123</t>
  </si>
  <si>
    <t>licence</t>
  </si>
  <si>
    <t>4222</t>
  </si>
  <si>
    <t>4262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</si>
  <si>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K840003</t>
    </r>
  </si>
  <si>
    <t>K840003</t>
  </si>
  <si>
    <t>4231</t>
  </si>
  <si>
    <r>
      <rPr>
        <b/>
        <sz val="12"/>
        <color indexed="10"/>
        <rFont val="Arial"/>
        <family val="2"/>
        <charset val="238"/>
      </rPr>
      <t>ZATVARANJE</t>
    </r>
    <r>
      <rPr>
        <b/>
        <sz val="12"/>
        <rFont val="Arial"/>
        <family val="2"/>
        <charset val="238"/>
      </rPr>
      <t xml:space="preserve">
RKP 45084</t>
    </r>
  </si>
  <si>
    <t>AGENCIJA ZA ISTRAŽIVANJE NESREĆA I OZBILJNIH NEZGODA ZRAKOPLOVA</t>
  </si>
  <si>
    <t>A838002</t>
  </si>
  <si>
    <t>Administracija i upravljanje Agencije za istraživanje nesreća i ozbiljnih nezgoda zrakoplova</t>
  </si>
  <si>
    <t>3106 RAZVOJ I SIGURNOST ZRAČNOG PROMETA I INFRASTRUKTURE - 31 PROMET, PROMETNA INFRASTRUKTURA I KOMUNIKACIJE</t>
  </si>
  <si>
    <t>3133</t>
  </si>
  <si>
    <t>3224</t>
  </si>
  <si>
    <t>3227</t>
  </si>
  <si>
    <t>K838003</t>
  </si>
  <si>
    <t>K838001</t>
  </si>
  <si>
    <t>IPA I 2009-Jačanje tehničke sposobnosti Agencije za istraživanje nesreća i ozbiljnih nezgoda zrakoplova</t>
  </si>
  <si>
    <t xml:space="preserve"> NOVO RKP 48031</t>
  </si>
  <si>
    <t>AGENCIJA ZA ISTRAŽIVANJE NESREĆA U ZRAČNOM, POMORSKOM I ŽELJEZNIČKOM PROMETU</t>
  </si>
  <si>
    <t>Administracija i upravljanje Agencije za istraživanje nesreća u zračnom, pomorskom i željezničkom prometu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</si>
  <si>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ISTRAŽIVANJE NESREĆA U PROMETU - 31 PROMET, PROMETNA INFRASTRUKTURA I KOMUNIKACIJE</t>
    </r>
  </si>
  <si>
    <t>limit plaća        48031</t>
  </si>
  <si>
    <t>31                      48031</t>
  </si>
  <si>
    <t>NOVI K</t>
  </si>
  <si>
    <t>IPA I 2009-Jačanje tehničke sposobnosti Agencije za istraživanje nesreća</t>
  </si>
  <si>
    <t>Glava 60 Hrvatski hidrografski institut</t>
  </si>
  <si>
    <t xml:space="preserve">A663000 </t>
  </si>
  <si>
    <t>Administracija i upravljanje Hrvatskog hidrografskog instituta</t>
  </si>
  <si>
    <t>limit plaća      06560</t>
  </si>
  <si>
    <t>31                     06560</t>
  </si>
  <si>
    <t>K663002</t>
  </si>
  <si>
    <t>Glava</t>
  </si>
  <si>
    <t>NAZIV</t>
  </si>
  <si>
    <t>PROGRAM</t>
  </si>
  <si>
    <t>065 MINISTARSTVO MORA, PROMETA I INFRASTRUKTURE</t>
  </si>
  <si>
    <t>06505</t>
  </si>
  <si>
    <t>Glava 06505 Ministarstvo mora, prometa i infrastrukture</t>
  </si>
  <si>
    <t>Sitni inventar i autogume</t>
  </si>
  <si>
    <t>Usluge telefona, interneta, pošte i prijevoza</t>
  </si>
  <si>
    <t>Članarine i norme</t>
  </si>
  <si>
    <t>Instrumenti i uređaji</t>
  </si>
  <si>
    <t>Troškovi sudskih postupaka</t>
  </si>
  <si>
    <t>Ostale kazne</t>
  </si>
  <si>
    <t>K754026</t>
  </si>
  <si>
    <t>T754069</t>
  </si>
  <si>
    <t>3116 - RAZVOJ SUSTAVA POMORSKOG PROMETA, POMORSKOG DOBRA I LUKA, TE ZAŠTITA OKOLIŠA OD ONEČIŠĆENJA S POMORSKIH OBJEKATA - 31 PROMET, PROMETNA INFRASTRUKTURA I KOMUNIKACIJE</t>
  </si>
  <si>
    <t>A754044</t>
  </si>
  <si>
    <t>A754030</t>
  </si>
  <si>
    <t>A754037</t>
  </si>
  <si>
    <t>K820078</t>
  </si>
  <si>
    <t>T810059</t>
  </si>
  <si>
    <t>K820084</t>
  </si>
  <si>
    <t>A754057</t>
  </si>
  <si>
    <t>A754063</t>
  </si>
  <si>
    <t>A754065</t>
  </si>
  <si>
    <t>K819082</t>
  </si>
  <si>
    <t>K819083</t>
  </si>
  <si>
    <t>T820083</t>
  </si>
  <si>
    <t>3115 - RAZVOJ UNUTARNJE PLOVIDBE - 31 PROMET, PROMETNA INFRASTRUKTURA I KOMUNIKACIJE</t>
  </si>
  <si>
    <t>A754036</t>
  </si>
  <si>
    <t>K754068</t>
  </si>
  <si>
    <t>K761084</t>
  </si>
  <si>
    <t>A754061</t>
  </si>
  <si>
    <t>T819077</t>
  </si>
  <si>
    <t>A587081</t>
  </si>
  <si>
    <t>A820076</t>
  </si>
  <si>
    <t>3118-RAZVOJ I SIGURNOST KOPNENOG PROMETA - 31 PROMET, PROMETNA INFRASTRUKTURA I KOMUNIKACIJA</t>
  </si>
  <si>
    <t>A819076</t>
  </si>
  <si>
    <t>T820081</t>
  </si>
  <si>
    <t>A821084</t>
  </si>
  <si>
    <t>T754082</t>
  </si>
  <si>
    <t>A810057</t>
  </si>
  <si>
    <t>T821083</t>
  </si>
  <si>
    <t>T587084</t>
  </si>
  <si>
    <t>A754066</t>
  </si>
  <si>
    <t>A819085</t>
  </si>
  <si>
    <t>T754034</t>
  </si>
  <si>
    <t>T754054</t>
  </si>
  <si>
    <t>A754029</t>
  </si>
  <si>
    <t>T754048</t>
  </si>
  <si>
    <t>T819078</t>
  </si>
  <si>
    <t>A820082</t>
  </si>
  <si>
    <t>T821082</t>
  </si>
  <si>
    <t>A587082</t>
  </si>
  <si>
    <t> </t>
  </si>
  <si>
    <t>Izuzeto javno dobro</t>
  </si>
  <si>
    <t>A754064</t>
  </si>
  <si>
    <t>T761085</t>
  </si>
  <si>
    <t>T821079</t>
  </si>
  <si>
    <t>3113 - RAZVOJ SUSTAVA ZRAČNOG PROMETA - 31 PROMET, PROMETNA INFRASTRUKTURA I KOMUNIKACIJE</t>
  </si>
  <si>
    <t>Dionice i udjeli u glavnici trgovačkih društava u javnom sektoru</t>
  </si>
  <si>
    <t>A754025</t>
  </si>
  <si>
    <t>A754035</t>
  </si>
  <si>
    <t>A754032</t>
  </si>
  <si>
    <t>T754039</t>
  </si>
  <si>
    <t>T754041</t>
  </si>
  <si>
    <t>T754040</t>
  </si>
  <si>
    <t>T820077</t>
  </si>
  <si>
    <t>T821080</t>
  </si>
  <si>
    <t>T820079</t>
  </si>
  <si>
    <t>A587053</t>
  </si>
  <si>
    <t>06551</t>
  </si>
  <si>
    <t>Glava 06551  Agencije u prometu i infrastrukturi</t>
  </si>
  <si>
    <t>45228</t>
  </si>
  <si>
    <t>Agencija za sigurnost željezničkog prometa</t>
  </si>
  <si>
    <t>Naknade šteta zaposlenicima</t>
  </si>
  <si>
    <t>48031</t>
  </si>
  <si>
    <t>RKP 48031</t>
  </si>
  <si>
    <t>Agencija za istraživanje nesreća u zračnom, pomorskom i željezničkom prometu</t>
  </si>
  <si>
    <t>A870003</t>
  </si>
  <si>
    <t>3117 - ISTRAŽIVANJE NESREĆA U PROMETU - 31 PROMET, PROMETNA INFRASTRUKTURA I KOMUNIKACIJE</t>
  </si>
  <si>
    <t>K870001</t>
  </si>
  <si>
    <t>Otplata glavnice primljenih zajmova od ostalih tuzemnih financijskih institucija izvan javnog sektora</t>
  </si>
  <si>
    <t>T870004</t>
  </si>
  <si>
    <t>A909001</t>
  </si>
  <si>
    <t>A663000</t>
  </si>
  <si>
    <t>K663006</t>
  </si>
  <si>
    <t>A663007</t>
  </si>
  <si>
    <t>A917001</t>
  </si>
  <si>
    <t>0486</t>
  </si>
  <si>
    <t>06570</t>
  </si>
  <si>
    <t>Glava 06570  Državne lučke uprave</t>
  </si>
  <si>
    <t>51302</t>
  </si>
  <si>
    <t>RKP 51302</t>
  </si>
  <si>
    <t>Lučka uprava Rijeka</t>
  </si>
  <si>
    <t>A570508</t>
  </si>
  <si>
    <t>A570509</t>
  </si>
  <si>
    <t>T570510</t>
  </si>
  <si>
    <t>Otplata glavnice primljenih zajmova od međunarodnih organizacija</t>
  </si>
  <si>
    <t>K570514</t>
  </si>
  <si>
    <t>Otplata glavnice primljenih kredita od tuzemnih kreditnih institucija izvan javnog sektora</t>
  </si>
  <si>
    <t>K570516</t>
  </si>
  <si>
    <t>K570524</t>
  </si>
  <si>
    <t>T570526</t>
  </si>
  <si>
    <t>T570527</t>
  </si>
  <si>
    <t>K570529</t>
  </si>
  <si>
    <t>T570531</t>
  </si>
  <si>
    <t>K570528</t>
  </si>
  <si>
    <t>T570530</t>
  </si>
  <si>
    <t>K570532</t>
  </si>
  <si>
    <t>K570533</t>
  </si>
  <si>
    <t>K570534</t>
  </si>
  <si>
    <t>51271</t>
  </si>
  <si>
    <t>RKP 51271</t>
  </si>
  <si>
    <t>Lučka uprava Zadar</t>
  </si>
  <si>
    <t>A587069</t>
  </si>
  <si>
    <t>A587070</t>
  </si>
  <si>
    <t>T587071</t>
  </si>
  <si>
    <t>Projekt Nova luka Zadar - Otplata zajma banaka EIB i KfW</t>
  </si>
  <si>
    <t>Otplata glavnice primljenih kredita i zajmova od institucija i tijela EU</t>
  </si>
  <si>
    <t>K587083</t>
  </si>
  <si>
    <t>K587088</t>
  </si>
  <si>
    <t>K587087</t>
  </si>
  <si>
    <t>K587086</t>
  </si>
  <si>
    <t>K587085</t>
  </si>
  <si>
    <t>51335</t>
  </si>
  <si>
    <t>RKP 51335</t>
  </si>
  <si>
    <t>Lučka uprava Šibenik</t>
  </si>
  <si>
    <t>A810081</t>
  </si>
  <si>
    <t>A810082</t>
  </si>
  <si>
    <t>K810086</t>
  </si>
  <si>
    <t>T810100</t>
  </si>
  <si>
    <t>51327</t>
  </si>
  <si>
    <t>RKP 51327</t>
  </si>
  <si>
    <t>Lučka uprava Split</t>
  </si>
  <si>
    <t>A754070</t>
  </si>
  <si>
    <t>A754071</t>
  </si>
  <si>
    <t>T754028</t>
  </si>
  <si>
    <t>K754078</t>
  </si>
  <si>
    <t>K754079</t>
  </si>
  <si>
    <t>K754080</t>
  </si>
  <si>
    <t>K754083</t>
  </si>
  <si>
    <t>K754084</t>
  </si>
  <si>
    <t>K754085</t>
  </si>
  <si>
    <t>K754086</t>
  </si>
  <si>
    <t>K754087</t>
  </si>
  <si>
    <t>K754088</t>
  </si>
  <si>
    <t>K754089</t>
  </si>
  <si>
    <t>51298</t>
  </si>
  <si>
    <t>RKP 51298</t>
  </si>
  <si>
    <t>Lučka uprava Ploče</t>
  </si>
  <si>
    <t>A810073</t>
  </si>
  <si>
    <t>A810074</t>
  </si>
  <si>
    <t>T810075</t>
  </si>
  <si>
    <t>Projekt integracije trgovine i transporta - otplata Zajmova  Svjetske banke  (IBRD)</t>
  </si>
  <si>
    <t>K810093</t>
  </si>
  <si>
    <t>K810095</t>
  </si>
  <si>
    <t>K810096</t>
  </si>
  <si>
    <t>K810097</t>
  </si>
  <si>
    <t>K810098</t>
  </si>
  <si>
    <t>K810102</t>
  </si>
  <si>
    <t>T810101</t>
  </si>
  <si>
    <t>T810103</t>
  </si>
  <si>
    <t>A932001</t>
  </si>
  <si>
    <t>A932002</t>
  </si>
  <si>
    <t>K932007</t>
  </si>
  <si>
    <t>K932009</t>
  </si>
  <si>
    <t>K932010</t>
  </si>
  <si>
    <t>K932011</t>
  </si>
  <si>
    <t>K932012</t>
  </si>
  <si>
    <t>A810068</t>
  </si>
  <si>
    <t>A810069</t>
  </si>
  <si>
    <t>T810089</t>
  </si>
  <si>
    <t>K810091</t>
  </si>
  <si>
    <t>T810094</t>
  </si>
  <si>
    <t>K810099</t>
  </si>
  <si>
    <t>A930001</t>
  </si>
  <si>
    <t>A930002</t>
  </si>
  <si>
    <t>K930004</t>
  </si>
  <si>
    <t>K930005</t>
  </si>
  <si>
    <t>K930006</t>
  </si>
  <si>
    <t>K930007</t>
  </si>
  <si>
    <t>T930008</t>
  </si>
  <si>
    <t>51263</t>
  </si>
  <si>
    <t>RKP 51263</t>
  </si>
  <si>
    <t>Javna ustanova Lučka uprava Slavonski Brod</t>
  </si>
  <si>
    <t>A928001</t>
  </si>
  <si>
    <t>A928002</t>
  </si>
  <si>
    <t>T928003</t>
  </si>
  <si>
    <t>Otplata zajmova Zagrebačke banke i HBOR-a</t>
  </si>
  <si>
    <t>K928005</t>
  </si>
  <si>
    <t>K928006</t>
  </si>
  <si>
    <t>K928007</t>
  </si>
  <si>
    <t>A931001</t>
  </si>
  <si>
    <t>A931002</t>
  </si>
  <si>
    <t>Otplata zajma EDCF - Korea Eximbank - Projekt "Samsung"</t>
  </si>
  <si>
    <t>Otplata zajma Svjetske banke (IBRD) br.7638 HR - Projekt obnove riječkog prometnog pravca II</t>
  </si>
  <si>
    <t>CEF Projekt - Unapređenje infrastrukture luke Rijeka - produbljenje južnog veza na kontejnerskom terminalu Jadranska vrata (POR2CORE-AGCT DREDGING)</t>
  </si>
  <si>
    <t>Otplata zajma EBRD - Projekt modernizacije lučke infrastrukture luke Šibenik - domaća komponenta</t>
  </si>
  <si>
    <t>TEKUĆI PLAN 
2025.</t>
  </si>
  <si>
    <t>SMANJENJE</t>
  </si>
  <si>
    <t>POVEĆANJE</t>
  </si>
  <si>
    <t>NOVI PLAN 2025.</t>
  </si>
  <si>
    <t>Obrazloženje nedostatnih sredstava</t>
  </si>
  <si>
    <t>4=1-2+3</t>
  </si>
  <si>
    <t>A754081</t>
  </si>
  <si>
    <t xml:space="preserve">Otplata glavnice primljenih zajmova od inozemnih vlada izvan EU </t>
  </si>
  <si>
    <t>UŠTEDE
(SMANJENJA)</t>
  </si>
  <si>
    <t>NEDOSTATNA 
SREDSTVA
(POVEĆANJA)</t>
  </si>
  <si>
    <t>IZVRŠENJE 2025. (1.1.-22.8.)</t>
  </si>
  <si>
    <t>% IZVRŠENJA NA PLAN</t>
  </si>
  <si>
    <t>3=2/1*100</t>
  </si>
  <si>
    <t>RAZLIKA UŠTEDA I NEDOSTATNIH</t>
  </si>
  <si>
    <t>6=4-5</t>
  </si>
  <si>
    <t>7=1-4+5</t>
  </si>
  <si>
    <t>Nedostatna sredstva se odnose na povećane troškove ulaganja u računalne usluge.</t>
  </si>
  <si>
    <t>Kod planiranja i donošenja proračuna za 2025., u troškove plaća nisu bili ukalkulirani iznosi povećanja osnovice  naknadno definirane za 2025. Povećali su se i troškovi organiziranja Okruglog stoka (planiran i usuglašen sa suorganizatorima). Naknada za nezapošljavanje osoba sa invaliditetom nije bila planirana u vrijeme donošenja prijedloga proračuna za 2025. godinu. U tijeku je i nabava mobilnih uređaja zbog dotrajalosti i neispravnosti postojećih.</t>
  </si>
  <si>
    <t>Program upravlj.sredstv.</t>
  </si>
  <si>
    <t>Izv.sred.</t>
  </si>
  <si>
    <t>Funkc. područje</t>
  </si>
  <si>
    <t>St.izdatka/prihoda</t>
  </si>
  <si>
    <t>Tekući proračun</t>
  </si>
  <si>
    <t>Zaht.+Plać.+Prek.</t>
  </si>
  <si>
    <t>11</t>
  </si>
  <si>
    <t>3296</t>
  </si>
  <si>
    <t>3433</t>
  </si>
  <si>
    <t>3831</t>
  </si>
  <si>
    <t>3835</t>
  </si>
  <si>
    <t>3114</t>
  </si>
  <si>
    <t>3131</t>
  </si>
  <si>
    <t>3294</t>
  </si>
  <si>
    <t>3434</t>
  </si>
  <si>
    <t>3721</t>
  </si>
  <si>
    <t>3722</t>
  </si>
  <si>
    <t>4223</t>
  </si>
  <si>
    <t>4225</t>
  </si>
  <si>
    <t>4227</t>
  </si>
  <si>
    <t>3611</t>
  </si>
  <si>
    <t>3631</t>
  </si>
  <si>
    <t>3834</t>
  </si>
  <si>
    <t>4511</t>
  </si>
  <si>
    <t>4531</t>
  </si>
  <si>
    <t>3632</t>
  </si>
  <si>
    <t>3821</t>
  </si>
  <si>
    <t>3811</t>
  </si>
  <si>
    <t>3512</t>
  </si>
  <si>
    <t>3861</t>
  </si>
  <si>
    <t>5321</t>
  </si>
  <si>
    <t>3522</t>
  </si>
  <si>
    <t>3661</t>
  </si>
  <si>
    <t>3662</t>
  </si>
  <si>
    <t>3692</t>
  </si>
  <si>
    <t>A819079</t>
  </si>
  <si>
    <t>3621</t>
  </si>
  <si>
    <t>A821078</t>
  </si>
  <si>
    <t>3862</t>
  </si>
  <si>
    <t>5163</t>
  </si>
  <si>
    <t>K761083</t>
  </si>
  <si>
    <t>4214</t>
  </si>
  <si>
    <t>4233</t>
  </si>
  <si>
    <t>K819081</t>
  </si>
  <si>
    <t>3865</t>
  </si>
  <si>
    <t>3612</t>
  </si>
  <si>
    <t>3523</t>
  </si>
  <si>
    <t>T821077</t>
  </si>
  <si>
    <t>12</t>
  </si>
  <si>
    <t>4521</t>
  </si>
  <si>
    <t>31</t>
  </si>
  <si>
    <t>43</t>
  </si>
  <si>
    <t>51</t>
  </si>
  <si>
    <t>3531</t>
  </si>
  <si>
    <t>3864</t>
  </si>
  <si>
    <t>3682</t>
  </si>
  <si>
    <t>52</t>
  </si>
  <si>
    <t>559</t>
  </si>
  <si>
    <t>3681</t>
  </si>
  <si>
    <t>562</t>
  </si>
  <si>
    <t>3813</t>
  </si>
  <si>
    <t>3823</t>
  </si>
  <si>
    <t>563</t>
  </si>
  <si>
    <t>581</t>
  </si>
  <si>
    <t>810</t>
  </si>
  <si>
    <t>815</t>
  </si>
  <si>
    <t/>
  </si>
  <si>
    <t>8888</t>
  </si>
  <si>
    <t>6526</t>
  </si>
  <si>
    <t>3833</t>
  </si>
  <si>
    <t>A840004</t>
  </si>
  <si>
    <t>6323</t>
  </si>
  <si>
    <t>3222</t>
  </si>
  <si>
    <t>3423</t>
  </si>
  <si>
    <t>5445</t>
  </si>
  <si>
    <t>6614</t>
  </si>
  <si>
    <t>6615</t>
  </si>
  <si>
    <t>3432</t>
  </si>
  <si>
    <t>6413</t>
  </si>
  <si>
    <t>6414</t>
  </si>
  <si>
    <t>6415</t>
  </si>
  <si>
    <t>6831</t>
  </si>
  <si>
    <t>3112</t>
  </si>
  <si>
    <t>4124</t>
  </si>
  <si>
    <t>4224</t>
  </si>
  <si>
    <t>4111</t>
  </si>
  <si>
    <t>4212</t>
  </si>
  <si>
    <t>71</t>
  </si>
  <si>
    <t>6421</t>
  </si>
  <si>
    <t>6514</t>
  </si>
  <si>
    <t>4264</t>
  </si>
  <si>
    <t>3422</t>
  </si>
  <si>
    <t>5443</t>
  </si>
  <si>
    <t>3421</t>
  </si>
  <si>
    <t>5414</t>
  </si>
  <si>
    <t>3832</t>
  </si>
  <si>
    <t>4251</t>
  </si>
  <si>
    <t>6341</t>
  </si>
  <si>
    <t>K587077</t>
  </si>
  <si>
    <t>6422</t>
  </si>
  <si>
    <t>6423</t>
  </si>
  <si>
    <t>6382</t>
  </si>
  <si>
    <t>5413</t>
  </si>
  <si>
    <t>4213</t>
  </si>
  <si>
    <t>5416</t>
  </si>
  <si>
    <t>6324</t>
  </si>
  <si>
    <t>4411</t>
  </si>
  <si>
    <t>0482</t>
  </si>
  <si>
    <t>K810092</t>
  </si>
  <si>
    <t>T932008</t>
  </si>
  <si>
    <t>U Zagrebu, 11. rujna 2025. godine</t>
  </si>
  <si>
    <t>RAVNATELJ</t>
  </si>
  <si>
    <t>v.d. Želimir Delač, dipl. ing. 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</si>
</sst>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36"/>
      <name val="Arial"/>
      <family val="2"/>
      <charset val="238"/>
    </font>
    <font>
      <sz val="8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2"/>
      </diagonal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4"/>
      </diagonal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theme="0" tint="-0.34998626667073579"/>
      </right>
      <top style="thin">
        <color rgb="FFA6A6A6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5" fillId="0" borderId="0"/>
    <xf numFmtId="0" fontId="20" fillId="0" borderId="0"/>
    <xf numFmtId="0" fontId="4" fillId="0" borderId="0"/>
    <xf numFmtId="0" fontId="24" fillId="18" borderId="0" applyNumberFormat="0" applyBorder="0" applyAlignment="0" applyProtection="0"/>
    <xf numFmtId="4" fontId="30" fillId="0" borderId="25" applyNumberFormat="0" applyProtection="0">
      <alignment horizontal="right" vertical="center"/>
    </xf>
    <xf numFmtId="0" fontId="20" fillId="0" borderId="0"/>
    <xf numFmtId="0" fontId="5" fillId="0" borderId="0"/>
  </cellStyleXfs>
  <cellXfs count="314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2" fontId="1" fillId="8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left" vertical="center" wrapText="1"/>
    </xf>
    <xf numFmtId="3" fontId="18" fillId="0" borderId="9" xfId="0" applyNumberFormat="1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3" fontId="16" fillId="0" borderId="9" xfId="0" applyNumberFormat="1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left" vertical="center"/>
    </xf>
    <xf numFmtId="3" fontId="19" fillId="6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3" fontId="18" fillId="9" borderId="9" xfId="0" applyNumberFormat="1" applyFont="1" applyFill="1" applyBorder="1" applyAlignment="1">
      <alignment horizontal="left" vertical="center" wrapText="1"/>
    </xf>
    <xf numFmtId="3" fontId="14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 wrapText="1"/>
    </xf>
    <xf numFmtId="3" fontId="3" fillId="9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left" vertical="center" wrapText="1"/>
    </xf>
    <xf numFmtId="1" fontId="1" fillId="9" borderId="9" xfId="0" applyNumberFormat="1" applyFont="1" applyFill="1" applyBorder="1" applyAlignment="1">
      <alignment horizontal="center" vertical="center" wrapText="1"/>
    </xf>
    <xf numFmtId="1" fontId="1" fillId="9" borderId="9" xfId="0" applyNumberFormat="1" applyFont="1" applyFill="1" applyBorder="1" applyAlignment="1">
      <alignment horizontal="left" vertical="center" wrapText="1"/>
    </xf>
    <xf numFmtId="3" fontId="1" fillId="9" borderId="9" xfId="0" applyNumberFormat="1" applyFont="1" applyFill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right" vertical="center"/>
    </xf>
    <xf numFmtId="2" fontId="1" fillId="0" borderId="9" xfId="0" applyNumberFormat="1" applyFont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left" vertical="center" wrapText="1"/>
    </xf>
    <xf numFmtId="3" fontId="18" fillId="11" borderId="9" xfId="0" applyNumberFormat="1" applyFont="1" applyFill="1" applyBorder="1" applyAlignment="1">
      <alignment horizontal="left" vertical="center" wrapText="1"/>
    </xf>
    <xf numFmtId="3" fontId="1" fillId="11" borderId="9" xfId="0" applyNumberFormat="1" applyFont="1" applyFill="1" applyBorder="1" applyAlignment="1">
      <alignment horizontal="right" vertical="center"/>
    </xf>
    <xf numFmtId="1" fontId="1" fillId="12" borderId="9" xfId="0" applyNumberFormat="1" applyFont="1" applyFill="1" applyBorder="1" applyAlignment="1">
      <alignment horizontal="center" vertical="center"/>
    </xf>
    <xf numFmtId="1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left" vertical="center" wrapText="1"/>
    </xf>
    <xf numFmtId="2" fontId="1" fillId="12" borderId="9" xfId="0" applyNumberFormat="1" applyFont="1" applyFill="1" applyBorder="1" applyAlignment="1">
      <alignment horizontal="left" vertical="center" wrapText="1"/>
    </xf>
    <xf numFmtId="3" fontId="18" fillId="12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horizontal="right" vertical="center"/>
    </xf>
    <xf numFmtId="1" fontId="1" fillId="11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/>
    </xf>
    <xf numFmtId="3" fontId="1" fillId="11" borderId="9" xfId="0" applyNumberFormat="1" applyFont="1" applyFill="1" applyBorder="1" applyAlignment="1">
      <alignment horizontal="right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49" fontId="17" fillId="13" borderId="9" xfId="0" applyNumberFormat="1" applyFont="1" applyFill="1" applyBorder="1" applyAlignment="1">
      <alignment horizontal="center" vertical="center" wrapText="1"/>
    </xf>
    <xf numFmtId="49" fontId="17" fillId="14" borderId="9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49" fontId="22" fillId="12" borderId="9" xfId="0" applyNumberFormat="1" applyFont="1" applyFill="1" applyBorder="1" applyAlignment="1">
      <alignment horizontal="center" vertical="center" wrapText="1"/>
    </xf>
    <xf numFmtId="1" fontId="22" fillId="12" borderId="9" xfId="0" applyNumberFormat="1" applyFont="1" applyFill="1" applyBorder="1" applyAlignment="1">
      <alignment horizontal="center" vertical="center" wrapText="1"/>
    </xf>
    <xf numFmtId="2" fontId="22" fillId="12" borderId="9" xfId="0" applyNumberFormat="1" applyFont="1" applyFill="1" applyBorder="1" applyAlignment="1">
      <alignment horizontal="left" vertical="center" wrapText="1"/>
    </xf>
    <xf numFmtId="3" fontId="23" fillId="12" borderId="9" xfId="0" applyNumberFormat="1" applyFont="1" applyFill="1" applyBorder="1" applyAlignment="1">
      <alignment horizontal="left" vertical="center" wrapText="1"/>
    </xf>
    <xf numFmtId="3" fontId="21" fillId="0" borderId="9" xfId="0" applyNumberFormat="1" applyFont="1" applyBorder="1" applyAlignment="1">
      <alignment horizontal="left" vertical="center"/>
    </xf>
    <xf numFmtId="1" fontId="22" fillId="11" borderId="9" xfId="0" applyNumberFormat="1" applyFont="1" applyFill="1" applyBorder="1" applyAlignment="1">
      <alignment horizontal="center" vertical="center" wrapText="1"/>
    </xf>
    <xf numFmtId="1" fontId="22" fillId="11" borderId="9" xfId="0" applyNumberFormat="1" applyFont="1" applyFill="1" applyBorder="1" applyAlignment="1">
      <alignment horizontal="left" vertical="center" wrapText="1"/>
    </xf>
    <xf numFmtId="2" fontId="22" fillId="11" borderId="9" xfId="0" applyNumberFormat="1" applyFont="1" applyFill="1" applyBorder="1" applyAlignment="1">
      <alignment horizontal="left" vertical="center" wrapText="1"/>
    </xf>
    <xf numFmtId="3" fontId="22" fillId="11" borderId="9" xfId="0" applyNumberFormat="1" applyFont="1" applyFill="1" applyBorder="1" applyAlignment="1">
      <alignment horizontal="right" vertical="center"/>
    </xf>
    <xf numFmtId="3" fontId="22" fillId="12" borderId="9" xfId="0" applyNumberFormat="1" applyFont="1" applyFill="1" applyBorder="1" applyAlignment="1">
      <alignment horizontal="right" vertical="center"/>
    </xf>
    <xf numFmtId="49" fontId="22" fillId="11" borderId="9" xfId="0" applyNumberFormat="1" applyFont="1" applyFill="1" applyBorder="1" applyAlignment="1">
      <alignment horizontal="center" vertical="center"/>
    </xf>
    <xf numFmtId="1" fontId="22" fillId="11" borderId="9" xfId="0" applyNumberFormat="1" applyFont="1" applyFill="1" applyBorder="1" applyAlignment="1">
      <alignment horizontal="center" vertical="center"/>
    </xf>
    <xf numFmtId="3" fontId="23" fillId="11" borderId="9" xfId="0" applyNumberFormat="1" applyFont="1" applyFill="1" applyBorder="1" applyAlignment="1">
      <alignment horizontal="left" vertical="center" wrapText="1"/>
    </xf>
    <xf numFmtId="49" fontId="3" fillId="11" borderId="9" xfId="0" applyNumberFormat="1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7" borderId="21" xfId="0" applyNumberFormat="1" applyFont="1" applyFill="1" applyBorder="1" applyAlignment="1">
      <alignment horizontal="right" vertical="center"/>
    </xf>
    <xf numFmtId="49" fontId="1" fillId="10" borderId="16" xfId="0" applyNumberFormat="1" applyFont="1" applyFill="1" applyBorder="1" applyAlignment="1">
      <alignment horizontal="center" vertical="center" wrapText="1"/>
    </xf>
    <xf numFmtId="49" fontId="1" fillId="7" borderId="16" xfId="0" applyNumberFormat="1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3" fontId="1" fillId="7" borderId="16" xfId="0" applyNumberFormat="1" applyFont="1" applyFill="1" applyBorder="1" applyAlignment="1">
      <alignment horizontal="right" vertical="center"/>
    </xf>
    <xf numFmtId="49" fontId="1" fillId="10" borderId="21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horizontal="center" vertical="center" wrapText="1"/>
    </xf>
    <xf numFmtId="3" fontId="18" fillId="7" borderId="21" xfId="0" applyNumberFormat="1" applyFont="1" applyFill="1" applyBorder="1" applyAlignment="1">
      <alignment horizontal="center" vertical="center" wrapText="1"/>
    </xf>
    <xf numFmtId="49" fontId="17" fillId="14" borderId="16" xfId="0" applyNumberFormat="1" applyFont="1" applyFill="1" applyBorder="1" applyAlignment="1">
      <alignment horizontal="center" vertical="center" wrapText="1"/>
    </xf>
    <xf numFmtId="3" fontId="19" fillId="6" borderId="16" xfId="0" applyNumberFormat="1" applyFont="1" applyFill="1" applyBorder="1" applyAlignment="1">
      <alignment horizontal="center" vertical="center"/>
    </xf>
    <xf numFmtId="3" fontId="17" fillId="6" borderId="16" xfId="0" applyNumberFormat="1" applyFont="1" applyFill="1" applyBorder="1" applyAlignment="1">
      <alignment horizontal="right" vertical="center"/>
    </xf>
    <xf numFmtId="3" fontId="17" fillId="5" borderId="16" xfId="0" applyNumberFormat="1" applyFont="1" applyFill="1" applyBorder="1" applyAlignment="1">
      <alignment horizontal="right" vertical="center" wrapText="1"/>
    </xf>
    <xf numFmtId="49" fontId="17" fillId="13" borderId="16" xfId="0" applyNumberFormat="1" applyFont="1" applyFill="1" applyBorder="1" applyAlignment="1">
      <alignment horizontal="center" vertical="center" wrapText="1"/>
    </xf>
    <xf numFmtId="3" fontId="3" fillId="9" borderId="9" xfId="0" applyNumberFormat="1" applyFont="1" applyFill="1" applyBorder="1" applyAlignment="1">
      <alignment horizontal="right" vertical="center" wrapText="1"/>
    </xf>
    <xf numFmtId="49" fontId="3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/>
    </xf>
    <xf numFmtId="49" fontId="3" fillId="9" borderId="9" xfId="0" applyNumberFormat="1" applyFont="1" applyFill="1" applyBorder="1" applyAlignment="1">
      <alignment horizontal="center" vertical="center" wrapText="1"/>
    </xf>
    <xf numFmtId="1" fontId="3" fillId="9" borderId="9" xfId="0" applyNumberFormat="1" applyFont="1" applyFill="1" applyBorder="1" applyAlignment="1">
      <alignment horizontal="left" vertical="center" wrapText="1"/>
    </xf>
    <xf numFmtId="2" fontId="3" fillId="9" borderId="9" xfId="0" applyNumberFormat="1" applyFont="1" applyFill="1" applyBorder="1" applyAlignment="1">
      <alignment horizontal="center" vertical="center" wrapText="1"/>
    </xf>
    <xf numFmtId="1" fontId="3" fillId="9" borderId="9" xfId="0" applyNumberFormat="1" applyFont="1" applyFill="1" applyBorder="1" applyAlignment="1">
      <alignment horizontal="left" vertical="center"/>
    </xf>
    <xf numFmtId="3" fontId="3" fillId="9" borderId="9" xfId="0" applyNumberFormat="1" applyFont="1" applyFill="1" applyBorder="1" applyAlignment="1">
      <alignment horizontal="right" vertical="center"/>
    </xf>
    <xf numFmtId="0" fontId="3" fillId="9" borderId="14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left" vertical="center" wrapText="1"/>
    </xf>
    <xf numFmtId="3" fontId="3" fillId="9" borderId="13" xfId="0" applyNumberFormat="1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vertical="center" wrapText="1"/>
    </xf>
    <xf numFmtId="3" fontId="19" fillId="5" borderId="9" xfId="0" applyNumberFormat="1" applyFont="1" applyFill="1" applyBorder="1" applyAlignment="1">
      <alignment horizontal="center" vertical="center" wrapText="1"/>
    </xf>
    <xf numFmtId="1" fontId="22" fillId="12" borderId="9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19" fillId="5" borderId="16" xfId="0" applyNumberFormat="1" applyFont="1" applyFill="1" applyBorder="1" applyAlignment="1">
      <alignment horizontal="center" vertical="center" wrapText="1"/>
    </xf>
    <xf numFmtId="2" fontId="18" fillId="11" borderId="9" xfId="0" applyNumberFormat="1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" fillId="15" borderId="17" xfId="0" applyFont="1" applyFill="1" applyBorder="1" applyAlignment="1">
      <alignment horizontal="left" vertical="center" wrapText="1"/>
    </xf>
    <xf numFmtId="0" fontId="3" fillId="15" borderId="17" xfId="0" applyFont="1" applyFill="1" applyBorder="1" applyAlignment="1">
      <alignment vertical="center" wrapText="1"/>
    </xf>
    <xf numFmtId="0" fontId="14" fillId="15" borderId="17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 wrapText="1"/>
    </xf>
    <xf numFmtId="49" fontId="1" fillId="17" borderId="15" xfId="0" applyNumberFormat="1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left" vertical="center" wrapText="1"/>
    </xf>
    <xf numFmtId="0" fontId="1" fillId="17" borderId="15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vertical="center" wrapText="1"/>
    </xf>
    <xf numFmtId="3" fontId="3" fillId="9" borderId="14" xfId="0" applyNumberFormat="1" applyFont="1" applyFill="1" applyBorder="1" applyAlignment="1">
      <alignment horizontal="right" vertical="center" wrapText="1"/>
    </xf>
    <xf numFmtId="3" fontId="3" fillId="9" borderId="14" xfId="0" applyNumberFormat="1" applyFont="1" applyFill="1" applyBorder="1" applyAlignment="1">
      <alignment horizontal="right" vertical="center"/>
    </xf>
    <xf numFmtId="3" fontId="3" fillId="9" borderId="17" xfId="0" applyNumberFormat="1" applyFont="1" applyFill="1" applyBorder="1" applyAlignment="1">
      <alignment horizontal="right" vertical="center" wrapText="1"/>
    </xf>
    <xf numFmtId="3" fontId="1" fillId="15" borderId="14" xfId="0" applyNumberFormat="1" applyFont="1" applyFill="1" applyBorder="1" applyAlignment="1">
      <alignment horizontal="right" vertical="center"/>
    </xf>
    <xf numFmtId="3" fontId="1" fillId="17" borderId="14" xfId="0" applyNumberFormat="1" applyFont="1" applyFill="1" applyBorder="1" applyAlignment="1">
      <alignment horizontal="right" vertical="center"/>
    </xf>
    <xf numFmtId="3" fontId="1" fillId="16" borderId="14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1" fontId="1" fillId="12" borderId="9" xfId="0" applyNumberFormat="1" applyFont="1" applyFill="1" applyBorder="1" applyAlignment="1">
      <alignment horizontal="left" vertical="center"/>
    </xf>
    <xf numFmtId="49" fontId="25" fillId="0" borderId="9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left" vertical="center" wrapText="1"/>
    </xf>
    <xf numFmtId="2" fontId="25" fillId="0" borderId="9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/>
    </xf>
    <xf numFmtId="3" fontId="28" fillId="0" borderId="9" xfId="6" applyNumberFormat="1" applyFont="1" applyFill="1" applyBorder="1" applyAlignment="1">
      <alignment horizontal="center" vertical="center" wrapText="1"/>
    </xf>
    <xf numFmtId="49" fontId="25" fillId="9" borderId="9" xfId="0" applyNumberFormat="1" applyFont="1" applyFill="1" applyBorder="1" applyAlignment="1">
      <alignment horizontal="center" vertical="center"/>
    </xf>
    <xf numFmtId="1" fontId="25" fillId="9" borderId="9" xfId="0" applyNumberFormat="1" applyFont="1" applyFill="1" applyBorder="1" applyAlignment="1">
      <alignment horizontal="center" vertical="center"/>
    </xf>
    <xf numFmtId="1" fontId="25" fillId="9" borderId="9" xfId="0" applyNumberFormat="1" applyFont="1" applyFill="1" applyBorder="1" applyAlignment="1">
      <alignment horizontal="center" vertical="center" wrapText="1"/>
    </xf>
    <xf numFmtId="49" fontId="25" fillId="9" borderId="9" xfId="0" applyNumberFormat="1" applyFont="1" applyFill="1" applyBorder="1" applyAlignment="1">
      <alignment horizontal="center" vertical="center" wrapText="1"/>
    </xf>
    <xf numFmtId="1" fontId="25" fillId="9" borderId="9" xfId="0" applyNumberFormat="1" applyFont="1" applyFill="1" applyBorder="1" applyAlignment="1">
      <alignment horizontal="left" vertical="center" wrapText="1"/>
    </xf>
    <xf numFmtId="2" fontId="25" fillId="9" borderId="9" xfId="0" applyNumberFormat="1" applyFont="1" applyFill="1" applyBorder="1" applyAlignment="1">
      <alignment horizontal="center" vertical="center" wrapText="1"/>
    </xf>
    <xf numFmtId="3" fontId="25" fillId="9" borderId="9" xfId="0" applyNumberFormat="1" applyFont="1" applyFill="1" applyBorder="1" applyAlignment="1">
      <alignment horizontal="center" vertical="center" wrapText="1"/>
    </xf>
    <xf numFmtId="3" fontId="25" fillId="0" borderId="9" xfId="6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left" vertical="center"/>
    </xf>
    <xf numFmtId="3" fontId="1" fillId="9" borderId="12" xfId="0" applyNumberFormat="1" applyFont="1" applyFill="1" applyBorder="1" applyAlignment="1">
      <alignment horizontal="left" vertical="center"/>
    </xf>
    <xf numFmtId="3" fontId="3" fillId="9" borderId="12" xfId="0" applyNumberFormat="1" applyFont="1" applyFill="1" applyBorder="1" applyAlignment="1">
      <alignment horizontal="left" vertical="center"/>
    </xf>
    <xf numFmtId="3" fontId="25" fillId="19" borderId="9" xfId="0" applyNumberFormat="1" applyFont="1" applyFill="1" applyBorder="1" applyAlignment="1">
      <alignment horizontal="center" vertical="center" wrapText="1"/>
    </xf>
    <xf numFmtId="3" fontId="27" fillId="0" borderId="9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right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3" fontId="18" fillId="7" borderId="9" xfId="0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right" vertical="center"/>
    </xf>
    <xf numFmtId="49" fontId="1" fillId="7" borderId="9" xfId="0" applyNumberFormat="1" applyFont="1" applyFill="1" applyBorder="1" applyAlignment="1">
      <alignment horizontal="center" vertical="center" wrapText="1"/>
    </xf>
    <xf numFmtId="3" fontId="29" fillId="0" borderId="9" xfId="8" applyNumberFormat="1" applyFont="1" applyBorder="1" applyAlignment="1">
      <alignment horizontal="left" vertical="center" wrapText="1"/>
    </xf>
    <xf numFmtId="0" fontId="0" fillId="7" borderId="26" xfId="0" applyFill="1" applyBorder="1" applyAlignment="1">
      <alignment vertical="top" wrapText="1"/>
    </xf>
    <xf numFmtId="0" fontId="0" fillId="7" borderId="26" xfId="0" applyFill="1" applyBorder="1" applyAlignment="1">
      <alignment vertical="top"/>
    </xf>
    <xf numFmtId="4" fontId="0" fillId="7" borderId="26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6" xfId="0" applyBorder="1" applyAlignment="1">
      <alignment vertical="top"/>
    </xf>
    <xf numFmtId="4" fontId="0" fillId="0" borderId="26" xfId="0" applyNumberFormat="1" applyBorder="1" applyAlignment="1">
      <alignment horizontal="right" vertical="top"/>
    </xf>
    <xf numFmtId="0" fontId="0" fillId="20" borderId="26" xfId="0" applyFill="1" applyBorder="1" applyAlignment="1">
      <alignment vertical="top"/>
    </xf>
    <xf numFmtId="4" fontId="0" fillId="20" borderId="26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4" fontId="25" fillId="0" borderId="9" xfId="0" applyNumberFormat="1" applyFont="1" applyBorder="1" applyAlignment="1">
      <alignment horizontal="center" vertical="center" wrapText="1"/>
    </xf>
    <xf numFmtId="4" fontId="17" fillId="6" borderId="9" xfId="0" applyNumberFormat="1" applyFont="1" applyFill="1" applyBorder="1" applyAlignment="1">
      <alignment horizontal="right" vertical="center"/>
    </xf>
    <xf numFmtId="4" fontId="3" fillId="9" borderId="9" xfId="0" applyNumberFormat="1" applyFont="1" applyFill="1" applyBorder="1" applyAlignment="1">
      <alignment horizontal="right" vertical="center" wrapText="1"/>
    </xf>
    <xf numFmtId="4" fontId="1" fillId="12" borderId="9" xfId="0" applyNumberFormat="1" applyFont="1" applyFill="1" applyBorder="1" applyAlignment="1">
      <alignment horizontal="right" vertical="center"/>
    </xf>
    <xf numFmtId="4" fontId="1" fillId="11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7" borderId="9" xfId="0" applyNumberFormat="1" applyFont="1" applyFill="1" applyBorder="1" applyAlignment="1">
      <alignment horizontal="right" vertical="center"/>
    </xf>
    <xf numFmtId="4" fontId="1" fillId="9" borderId="9" xfId="0" applyNumberFormat="1" applyFont="1" applyFill="1" applyBorder="1" applyAlignment="1">
      <alignment horizontal="right" vertical="center"/>
    </xf>
    <xf numFmtId="4" fontId="3" fillId="9" borderId="9" xfId="0" applyNumberFormat="1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17" fillId="5" borderId="9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/>
    </xf>
    <xf numFmtId="1" fontId="7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right" vertical="center" wrapText="1"/>
    </xf>
    <xf numFmtId="1" fontId="1" fillId="7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3" fontId="3" fillId="9" borderId="10" xfId="0" applyNumberFormat="1" applyFont="1" applyFill="1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right" vertical="center"/>
    </xf>
    <xf numFmtId="3" fontId="17" fillId="6" borderId="9" xfId="0" applyNumberFormat="1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center" vertical="center" wrapText="1"/>
    </xf>
    <xf numFmtId="3" fontId="17" fillId="5" borderId="18" xfId="0" applyNumberFormat="1" applyFont="1" applyFill="1" applyBorder="1" applyAlignment="1">
      <alignment horizontal="center" vertical="center" wrapText="1"/>
    </xf>
    <xf numFmtId="3" fontId="17" fillId="5" borderId="19" xfId="0" applyNumberFormat="1" applyFont="1" applyFill="1" applyBorder="1" applyAlignment="1">
      <alignment horizontal="center" vertical="center" wrapText="1"/>
    </xf>
    <xf numFmtId="3" fontId="17" fillId="5" borderId="20" xfId="0" applyNumberFormat="1" applyFont="1" applyFill="1" applyBorder="1" applyAlignment="1">
      <alignment horizontal="center" vertical="center" wrapText="1"/>
    </xf>
    <xf numFmtId="3" fontId="17" fillId="14" borderId="18" xfId="0" applyNumberFormat="1" applyFont="1" applyFill="1" applyBorder="1" applyAlignment="1">
      <alignment horizontal="center" vertical="center"/>
    </xf>
    <xf numFmtId="3" fontId="17" fillId="14" borderId="19" xfId="0" applyNumberFormat="1" applyFont="1" applyFill="1" applyBorder="1" applyAlignment="1">
      <alignment horizontal="center" vertical="center"/>
    </xf>
    <xf numFmtId="3" fontId="17" fillId="14" borderId="20" xfId="0" applyNumberFormat="1" applyFont="1" applyFill="1" applyBorder="1" applyAlignment="1">
      <alignment horizontal="center" vertical="center"/>
    </xf>
    <xf numFmtId="1" fontId="1" fillId="7" borderId="18" xfId="0" applyNumberFormat="1" applyFont="1" applyFill="1" applyBorder="1" applyAlignment="1">
      <alignment horizontal="right" vertical="center"/>
    </xf>
    <xf numFmtId="1" fontId="1" fillId="7" borderId="19" xfId="0" applyNumberFormat="1" applyFont="1" applyFill="1" applyBorder="1" applyAlignment="1">
      <alignment horizontal="right" vertical="center"/>
    </xf>
    <xf numFmtId="1" fontId="1" fillId="7" borderId="20" xfId="0" applyNumberFormat="1" applyFont="1" applyFill="1" applyBorder="1" applyAlignment="1">
      <alignment horizontal="right" vertical="center"/>
    </xf>
    <xf numFmtId="1" fontId="1" fillId="7" borderId="22" xfId="0" applyNumberFormat="1" applyFont="1" applyFill="1" applyBorder="1" applyAlignment="1">
      <alignment horizontal="right" vertical="center"/>
    </xf>
    <xf numFmtId="1" fontId="1" fillId="7" borderId="23" xfId="0" applyNumberFormat="1" applyFont="1" applyFill="1" applyBorder="1" applyAlignment="1">
      <alignment horizontal="right" vertical="center"/>
    </xf>
    <xf numFmtId="1" fontId="1" fillId="7" borderId="24" xfId="0" applyNumberFormat="1" applyFont="1" applyFill="1" applyBorder="1" applyAlignment="1">
      <alignment horizontal="right" vertical="center"/>
    </xf>
    <xf numFmtId="3" fontId="17" fillId="6" borderId="10" xfId="0" applyNumberFormat="1" applyFont="1" applyFill="1" applyBorder="1" applyAlignment="1">
      <alignment horizontal="center" vertical="center"/>
    </xf>
    <xf numFmtId="3" fontId="17" fillId="6" borderId="11" xfId="0" applyNumberFormat="1" applyFont="1" applyFill="1" applyBorder="1" applyAlignment="1">
      <alignment horizontal="center" vertical="center"/>
    </xf>
    <xf numFmtId="3" fontId="17" fillId="6" borderId="12" xfId="0" applyNumberFormat="1" applyFont="1" applyFill="1" applyBorder="1" applyAlignment="1">
      <alignment horizontal="center" vertical="center"/>
    </xf>
  </cellXfs>
  <cellStyles count="10">
    <cellStyle name="Good" xfId="6" builtinId="26"/>
    <cellStyle name="Normal" xfId="0" builtinId="0"/>
    <cellStyle name="Normal 2" xfId="1" xr:uid="{00000000-0005-0000-0000-000001000000}"/>
    <cellStyle name="Normal 3" xfId="4" xr:uid="{00000000-0005-0000-0000-000002000000}"/>
    <cellStyle name="Normalno 2" xfId="5" xr:uid="{00000000-0005-0000-0000-000004000000}"/>
    <cellStyle name="Normalno 3" xfId="8" xr:uid="{00000000-0005-0000-0000-000005000000}"/>
    <cellStyle name="Obično_Izvori_Hierarhija za unos_Export_4" xfId="9" xr:uid="{00000000-0005-0000-0000-000006000000}"/>
    <cellStyle name="Obično_List4" xfId="2" xr:uid="{00000000-0005-0000-0000-000007000000}"/>
    <cellStyle name="Obično_List5" xfId="3" xr:uid="{00000000-0005-0000-0000-000008000000}"/>
    <cellStyle name="SAPBEXstdData" xfId="7" xr:uid="{00000000-0005-0000-0000-000009000000}"/>
  </cellStyles>
  <dxfs count="0"/>
  <tableStyles count="0" defaultTableStyle="TableStyleMedium9" defaultPivotStyle="PivotStyleLight16"/>
  <colors>
    <mruColors>
      <color rgb="FFC6EFCE"/>
      <color rgb="FF79DCFF"/>
      <color rgb="FFFFCCCC"/>
      <color rgb="FF0000FF"/>
      <color rgb="FFCC99FF"/>
      <color rgb="FFB9EDFF"/>
      <color rgb="FFFFFFCC"/>
      <color rgb="FF5BD4FF"/>
      <color rgb="FFFFFFE5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Y1321"/>
  <sheetViews>
    <sheetView zoomScale="90" zoomScaleNormal="90" zoomScaleSheetLayoutView="87" zoomScalePageLayoutView="78" workbookViewId="0">
      <pane xSplit="5" ySplit="4" topLeftCell="F1254" activePane="bottomRight" state="frozen"/>
      <selection pane="topRight" activeCell="F1" sqref="F1"/>
      <selection pane="bottomLeft" activeCell="A5" sqref="A5"/>
      <selection pane="bottomRight" activeCell="A1290" sqref="A1290:IV1291"/>
    </sheetView>
  </sheetViews>
  <sheetFormatPr defaultColWidth="9.140625" defaultRowHeight="15" x14ac:dyDescent="0.2"/>
  <cols>
    <col min="1" max="1" width="12.42578125" style="28" customWidth="1"/>
    <col min="2" max="2" width="5.140625" style="29" bestFit="1" customWidth="1"/>
    <col min="3" max="3" width="8.42578125" style="50" customWidth="1"/>
    <col min="4" max="4" width="7.28515625" style="53" customWidth="1"/>
    <col min="5" max="5" width="49" style="32" customWidth="1"/>
    <col min="6" max="6" width="40.5703125" style="32" customWidth="1"/>
    <col min="7" max="8" width="16.28515625" style="1" hidden="1" customWidth="1"/>
    <col min="9" max="9" width="17.140625" style="1" hidden="1" customWidth="1"/>
    <col min="10" max="10" width="16.28515625" style="1" hidden="1" customWidth="1"/>
    <col min="11" max="11" width="17.28515625" style="1" hidden="1" customWidth="1"/>
    <col min="12" max="12" width="9.28515625" style="33" hidden="1" customWidth="1"/>
    <col min="13" max="14" width="16.42578125" style="32" hidden="1" customWidth="1"/>
    <col min="15" max="16" width="16.42578125" style="32" customWidth="1"/>
    <col min="17" max="17" width="16.42578125" style="32" hidden="1" customWidth="1"/>
    <col min="18" max="21" width="16.42578125" style="32" customWidth="1"/>
    <col min="22" max="22" width="15.85546875" style="1" customWidth="1"/>
    <col min="23" max="23" width="16.42578125" style="1" bestFit="1" customWidth="1"/>
    <col min="24" max="24" width="16" style="1" bestFit="1" customWidth="1"/>
    <col min="25" max="25" width="27.42578125" style="65" bestFit="1" customWidth="1"/>
    <col min="26" max="16384" width="9.140625" style="34"/>
  </cols>
  <sheetData>
    <row r="1" spans="1:25" s="12" customFormat="1" ht="78.75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9" t="s">
        <v>11</v>
      </c>
      <c r="M1" s="7" t="s">
        <v>12</v>
      </c>
      <c r="N1" s="8" t="s">
        <v>13</v>
      </c>
      <c r="O1" s="10" t="s">
        <v>14</v>
      </c>
      <c r="P1" s="11" t="s">
        <v>15</v>
      </c>
      <c r="Q1" s="7" t="s">
        <v>16</v>
      </c>
      <c r="R1" s="10" t="s">
        <v>17</v>
      </c>
      <c r="S1" s="11" t="s">
        <v>18</v>
      </c>
      <c r="T1" s="10" t="s">
        <v>19</v>
      </c>
      <c r="U1" s="11" t="s">
        <v>20</v>
      </c>
      <c r="V1" s="8" t="s">
        <v>21</v>
      </c>
      <c r="W1" s="8" t="s">
        <v>22</v>
      </c>
      <c r="X1" s="8" t="s">
        <v>23</v>
      </c>
    </row>
    <row r="2" spans="1:25" s="15" customFormat="1" ht="15.75" x14ac:dyDescent="0.2">
      <c r="A2" s="293" t="s">
        <v>24</v>
      </c>
      <c r="B2" s="293"/>
      <c r="C2" s="293"/>
      <c r="D2" s="293"/>
      <c r="E2" s="293"/>
      <c r="F2" s="293"/>
      <c r="G2" s="13">
        <f>G3+G882+G942+G1073+G1138+G1273</f>
        <v>5913645238</v>
      </c>
      <c r="H2" s="13">
        <f>H3+H882+H942+H1073+H1138+H1273</f>
        <v>5629557815</v>
      </c>
      <c r="I2" s="13">
        <f>I3+I882+I942+I1073+I1138+I1273+I1205</f>
        <v>5832235736</v>
      </c>
      <c r="J2" s="13">
        <f>J3+J882+J942+J1073+J1138+J1273+J1205</f>
        <v>5548148313</v>
      </c>
      <c r="K2" s="13">
        <f>K3+K882+K942+K1073+K1138+K1273+K1205</f>
        <v>4847989737.4899998</v>
      </c>
      <c r="L2" s="14">
        <f>IF(I2=0, "-", K2/I2*100)</f>
        <v>83.124036080457913</v>
      </c>
      <c r="M2" s="13">
        <f>M3+M882+M942+M1073+M1138+M1273</f>
        <v>6286351889</v>
      </c>
      <c r="N2" s="13">
        <f>N3+N882+N942+N1073+N1138+N1273</f>
        <v>5680154058</v>
      </c>
      <c r="O2" s="13">
        <f t="shared" ref="O2:U2" si="0">O3+O882+O942+O1073+O1138+O1273+O1205</f>
        <v>6186582758.3699999</v>
      </c>
      <c r="P2" s="13">
        <f t="shared" si="0"/>
        <v>5829157588.5200005</v>
      </c>
      <c r="Q2" s="13">
        <f t="shared" si="0"/>
        <v>10391326109</v>
      </c>
      <c r="R2" s="13">
        <f t="shared" si="0"/>
        <v>6725437792.6700001</v>
      </c>
      <c r="S2" s="13">
        <f t="shared" si="0"/>
        <v>5692576767.6700001</v>
      </c>
      <c r="T2" s="13">
        <f t="shared" si="0"/>
        <v>7155784873</v>
      </c>
      <c r="U2" s="13">
        <f t="shared" si="0"/>
        <v>5914659085</v>
      </c>
      <c r="V2" s="21">
        <v>5886829000</v>
      </c>
      <c r="W2" s="21">
        <v>6184769000</v>
      </c>
      <c r="X2" s="21">
        <v>6505729000</v>
      </c>
    </row>
    <row r="3" spans="1:25" s="15" customFormat="1" ht="15.75" x14ac:dyDescent="0.2">
      <c r="A3" s="276" t="s">
        <v>25</v>
      </c>
      <c r="B3" s="276"/>
      <c r="C3" s="276"/>
      <c r="D3" s="276"/>
      <c r="E3" s="276"/>
      <c r="F3" s="276"/>
      <c r="G3" s="16">
        <f>G4+G110+G466+G592</f>
        <v>5505620462</v>
      </c>
      <c r="H3" s="16">
        <f>H4+H110+H466+H592</f>
        <v>5226718599</v>
      </c>
      <c r="I3" s="16">
        <f>I4+I110+I466+I592</f>
        <v>5424210960</v>
      </c>
      <c r="J3" s="16">
        <f>J4+J110+J466+J592</f>
        <v>5145309097</v>
      </c>
      <c r="K3" s="16">
        <f>K4+K110+K466+K592</f>
        <v>4561239582.3200006</v>
      </c>
      <c r="L3" s="17">
        <f t="shared" ref="L3:L90" si="1">IF(I3=0, "-", K3/I3*100)</f>
        <v>84.090379521669647</v>
      </c>
      <c r="M3" s="16">
        <f t="shared" ref="M3:U3" si="2">M4+M110+M466+M592</f>
        <v>5852152673</v>
      </c>
      <c r="N3" s="16">
        <f t="shared" si="2"/>
        <v>5246054842</v>
      </c>
      <c r="O3" s="16">
        <f t="shared" si="2"/>
        <v>5778886758.3699999</v>
      </c>
      <c r="P3" s="16">
        <f t="shared" si="2"/>
        <v>5425842588.5200005</v>
      </c>
      <c r="Q3" s="16">
        <f t="shared" si="2"/>
        <v>9954359893</v>
      </c>
      <c r="R3" s="16">
        <f t="shared" si="2"/>
        <v>6322022792.6700001</v>
      </c>
      <c r="S3" s="16">
        <f t="shared" si="2"/>
        <v>5289261767.6700001</v>
      </c>
      <c r="T3" s="16">
        <f t="shared" si="2"/>
        <v>6752369873</v>
      </c>
      <c r="U3" s="16">
        <f t="shared" si="2"/>
        <v>5511344085</v>
      </c>
      <c r="V3" s="1">
        <f>V2-P2</f>
        <v>57671411.479999542</v>
      </c>
      <c r="W3" s="1">
        <f>W2-S2</f>
        <v>492192232.32999992</v>
      </c>
      <c r="X3" s="1">
        <f>X2-U2</f>
        <v>591069915</v>
      </c>
      <c r="Y3" s="65" t="s">
        <v>26</v>
      </c>
    </row>
    <row r="4" spans="1:25" s="12" customFormat="1" ht="15" customHeight="1" x14ac:dyDescent="0.2">
      <c r="A4" s="282" t="s">
        <v>27</v>
      </c>
      <c r="B4" s="282"/>
      <c r="C4" s="282"/>
      <c r="D4" s="282"/>
      <c r="E4" s="282"/>
      <c r="F4" s="282"/>
      <c r="G4" s="18">
        <f>G5+G64+G73+G90+G95+G105</f>
        <v>89990603</v>
      </c>
      <c r="H4" s="18">
        <f>H5+H64+H73+H90+H95+H105</f>
        <v>89990603</v>
      </c>
      <c r="I4" s="18">
        <f>I5+I64+I73+I90+I95+I105</f>
        <v>93320603</v>
      </c>
      <c r="J4" s="18">
        <f>J5+J64+J73+J90+J95+J105</f>
        <v>93320603</v>
      </c>
      <c r="K4" s="18">
        <f>K5+K64+K73+K90+K95+K105</f>
        <v>65156433.720000006</v>
      </c>
      <c r="L4" s="19">
        <f t="shared" si="1"/>
        <v>69.819987896992046</v>
      </c>
      <c r="M4" s="18">
        <f t="shared" ref="M4:U4" si="3">M5+M64+M73+M90+M95+M105</f>
        <v>84712169</v>
      </c>
      <c r="N4" s="18">
        <f t="shared" si="3"/>
        <v>84712169</v>
      </c>
      <c r="O4" s="18">
        <f t="shared" si="3"/>
        <v>112851000</v>
      </c>
      <c r="P4" s="18">
        <f t="shared" si="3"/>
        <v>112851000</v>
      </c>
      <c r="Q4" s="18">
        <f t="shared" si="3"/>
        <v>88758998</v>
      </c>
      <c r="R4" s="18">
        <f t="shared" si="3"/>
        <v>128120150</v>
      </c>
      <c r="S4" s="18">
        <f t="shared" si="3"/>
        <v>128120150</v>
      </c>
      <c r="T4" s="18">
        <f t="shared" si="3"/>
        <v>124129000</v>
      </c>
      <c r="U4" s="18">
        <f t="shared" si="3"/>
        <v>124129000</v>
      </c>
      <c r="V4" s="21"/>
      <c r="W4" s="21"/>
      <c r="X4" s="21"/>
    </row>
    <row r="5" spans="1:25" s="23" customFormat="1" ht="78.75" x14ac:dyDescent="0.2">
      <c r="A5" s="277" t="s">
        <v>28</v>
      </c>
      <c r="B5" s="277"/>
      <c r="C5" s="277"/>
      <c r="D5" s="277"/>
      <c r="E5" s="20" t="s">
        <v>29</v>
      </c>
      <c r="F5" s="20" t="s">
        <v>30</v>
      </c>
      <c r="G5" s="21">
        <f>G6+G10+G12+G16+G21+G28+G38+G40+G47+G51+G53+G55+G57</f>
        <v>72027000</v>
      </c>
      <c r="H5" s="21">
        <f>H6+H10+H12+H16+H21+H28+H38+H40+H47+H51+H53+H55+H57</f>
        <v>72027000</v>
      </c>
      <c r="I5" s="21">
        <f>I6+I10+I12+I16+I21+I28+I38+I40+I47+I51+I53+I55+I57+I62</f>
        <v>74357000</v>
      </c>
      <c r="J5" s="21">
        <f>J6+J10+J12+J16+J21+J28+J38+J40+J47+J51+J53+J55+J57+J62</f>
        <v>74357000</v>
      </c>
      <c r="K5" s="21">
        <f>K6+K10+K12+K16+K21+K28+K38+K40+K47+K51+K53+K55+K57+K62</f>
        <v>55999727.750000007</v>
      </c>
      <c r="L5" s="22">
        <f t="shared" si="1"/>
        <v>75.311978361149599</v>
      </c>
      <c r="M5" s="21">
        <f>M6+M10+M12+M16+M21+M28+M38+M40+M47+M51+M53+M55+M57</f>
        <v>70081442</v>
      </c>
      <c r="N5" s="21">
        <f>N6+N10+N12+N16+N21+N28+N38+N40+N47+N51+N53+N55+N57</f>
        <v>70081442</v>
      </c>
      <c r="O5" s="21">
        <f t="shared" ref="O5:U5" si="4">O6+O10+O12+O16+O21+O28+O38+O40+O47+O51+O53+O55+O57+O62</f>
        <v>72741000</v>
      </c>
      <c r="P5" s="21">
        <f t="shared" si="4"/>
        <v>72741000</v>
      </c>
      <c r="Q5" s="21">
        <f t="shared" si="4"/>
        <v>73740044</v>
      </c>
      <c r="R5" s="21">
        <f t="shared" si="4"/>
        <v>74730150</v>
      </c>
      <c r="S5" s="21">
        <f t="shared" si="4"/>
        <v>74730150</v>
      </c>
      <c r="T5" s="21">
        <f t="shared" si="4"/>
        <v>76579000</v>
      </c>
      <c r="U5" s="21">
        <f t="shared" si="4"/>
        <v>76579000</v>
      </c>
      <c r="V5" s="21"/>
      <c r="W5" s="21"/>
      <c r="X5" s="21"/>
      <c r="Y5" s="12"/>
    </row>
    <row r="6" spans="1:25" s="23" customFormat="1" ht="15.75" hidden="1" x14ac:dyDescent="0.2">
      <c r="A6" s="24" t="s">
        <v>28</v>
      </c>
      <c r="B6" s="25">
        <v>11</v>
      </c>
      <c r="C6" s="26" t="s">
        <v>31</v>
      </c>
      <c r="D6" s="27">
        <v>311</v>
      </c>
      <c r="E6" s="20"/>
      <c r="F6" s="20"/>
      <c r="G6" s="21">
        <f>SUM(G7:G9)</f>
        <v>36000000</v>
      </c>
      <c r="H6" s="21">
        <f t="shared" ref="H6:U6" si="5">SUM(H7:H9)</f>
        <v>36000000</v>
      </c>
      <c r="I6" s="21">
        <f t="shared" si="5"/>
        <v>36000000</v>
      </c>
      <c r="J6" s="21">
        <f t="shared" si="5"/>
        <v>36000000</v>
      </c>
      <c r="K6" s="21">
        <f t="shared" si="5"/>
        <v>27793459.98</v>
      </c>
      <c r="L6" s="22">
        <f t="shared" si="1"/>
        <v>77.204055499999996</v>
      </c>
      <c r="M6" s="21">
        <f t="shared" si="5"/>
        <v>36000000</v>
      </c>
      <c r="N6" s="21">
        <f t="shared" si="5"/>
        <v>36000000</v>
      </c>
      <c r="O6" s="21">
        <f t="shared" si="5"/>
        <v>36150000</v>
      </c>
      <c r="P6" s="21">
        <f t="shared" si="5"/>
        <v>36150000</v>
      </c>
      <c r="Q6" s="21">
        <f t="shared" si="5"/>
        <v>37900000</v>
      </c>
      <c r="R6" s="21">
        <f t="shared" si="5"/>
        <v>37300000</v>
      </c>
      <c r="S6" s="21">
        <f t="shared" si="5"/>
        <v>37300000</v>
      </c>
      <c r="T6" s="21">
        <f t="shared" si="5"/>
        <v>38200000</v>
      </c>
      <c r="U6" s="21">
        <f t="shared" si="5"/>
        <v>38200000</v>
      </c>
      <c r="V6" s="21">
        <v>103811000</v>
      </c>
      <c r="W6" s="21">
        <v>108987000</v>
      </c>
      <c r="X6" s="21">
        <v>111379000</v>
      </c>
      <c r="Y6" s="12" t="s">
        <v>32</v>
      </c>
    </row>
    <row r="7" spans="1:25" ht="15.75" hidden="1" x14ac:dyDescent="0.2">
      <c r="A7" s="28" t="s">
        <v>28</v>
      </c>
      <c r="B7" s="29">
        <v>11</v>
      </c>
      <c r="C7" s="30" t="s">
        <v>31</v>
      </c>
      <c r="D7" s="31">
        <v>3111</v>
      </c>
      <c r="E7" s="32" t="s">
        <v>33</v>
      </c>
      <c r="G7" s="1">
        <v>35100000</v>
      </c>
      <c r="H7" s="1">
        <v>35100000</v>
      </c>
      <c r="I7" s="1">
        <v>35100000</v>
      </c>
      <c r="J7" s="1">
        <v>35100000</v>
      </c>
      <c r="K7" s="1">
        <v>27212038.780000001</v>
      </c>
      <c r="L7" s="33">
        <f t="shared" si="1"/>
        <v>77.527176011396008</v>
      </c>
      <c r="M7" s="1">
        <v>35100000</v>
      </c>
      <c r="N7" s="1">
        <v>35100000</v>
      </c>
      <c r="O7" s="1">
        <v>35200000</v>
      </c>
      <c r="P7" s="1">
        <f>O7</f>
        <v>35200000</v>
      </c>
      <c r="Q7" s="1">
        <v>37000000</v>
      </c>
      <c r="R7" s="1">
        <v>36300000</v>
      </c>
      <c r="S7" s="1">
        <f>R7</f>
        <v>36300000</v>
      </c>
      <c r="T7" s="1">
        <v>37200000</v>
      </c>
      <c r="U7" s="1">
        <f>T7</f>
        <v>37200000</v>
      </c>
      <c r="V7" s="21">
        <v>18120000</v>
      </c>
      <c r="Y7" s="12" t="s">
        <v>34</v>
      </c>
    </row>
    <row r="8" spans="1:25" hidden="1" x14ac:dyDescent="0.2">
      <c r="A8" s="28" t="s">
        <v>28</v>
      </c>
      <c r="B8" s="29">
        <v>11</v>
      </c>
      <c r="C8" s="30" t="s">
        <v>31</v>
      </c>
      <c r="D8" s="31">
        <v>3113</v>
      </c>
      <c r="E8" s="32" t="s">
        <v>35</v>
      </c>
      <c r="G8" s="1">
        <v>300000</v>
      </c>
      <c r="H8" s="1">
        <v>300000</v>
      </c>
      <c r="I8" s="1">
        <v>300000</v>
      </c>
      <c r="J8" s="1">
        <v>300000</v>
      </c>
      <c r="K8" s="1">
        <v>115525.95</v>
      </c>
      <c r="L8" s="33">
        <f t="shared" si="1"/>
        <v>38.508650000000003</v>
      </c>
      <c r="M8" s="1">
        <v>350000</v>
      </c>
      <c r="N8" s="1">
        <v>350000</v>
      </c>
      <c r="O8" s="1">
        <v>300000</v>
      </c>
      <c r="P8" s="1">
        <f t="shared" ref="P8:P61" si="6">O8</f>
        <v>300000</v>
      </c>
      <c r="Q8" s="1">
        <v>350000</v>
      </c>
      <c r="R8" s="1">
        <v>300000</v>
      </c>
      <c r="S8" s="1">
        <f t="shared" ref="S8:S61" si="7">R8</f>
        <v>300000</v>
      </c>
      <c r="T8" s="1">
        <v>300000</v>
      </c>
      <c r="U8" s="1">
        <f t="shared" ref="U8:U61" si="8">T8</f>
        <v>300000</v>
      </c>
    </row>
    <row r="9" spans="1:25" hidden="1" x14ac:dyDescent="0.2">
      <c r="A9" s="28" t="s">
        <v>28</v>
      </c>
      <c r="B9" s="29">
        <v>11</v>
      </c>
      <c r="C9" s="30" t="s">
        <v>31</v>
      </c>
      <c r="D9" s="31">
        <v>3114</v>
      </c>
      <c r="E9" s="32" t="s">
        <v>36</v>
      </c>
      <c r="G9" s="1">
        <v>600000</v>
      </c>
      <c r="H9" s="1">
        <v>600000</v>
      </c>
      <c r="I9" s="1">
        <v>600000</v>
      </c>
      <c r="J9" s="1">
        <v>600000</v>
      </c>
      <c r="K9" s="1">
        <v>465895.25</v>
      </c>
      <c r="L9" s="33">
        <f t="shared" si="1"/>
        <v>77.649208333333334</v>
      </c>
      <c r="M9" s="1">
        <v>550000</v>
      </c>
      <c r="N9" s="1">
        <v>550000</v>
      </c>
      <c r="O9" s="1">
        <v>650000</v>
      </c>
      <c r="P9" s="1">
        <f t="shared" si="6"/>
        <v>650000</v>
      </c>
      <c r="Q9" s="1">
        <v>550000</v>
      </c>
      <c r="R9" s="1">
        <v>700000</v>
      </c>
      <c r="S9" s="1">
        <f t="shared" si="7"/>
        <v>700000</v>
      </c>
      <c r="T9" s="1">
        <v>700000</v>
      </c>
      <c r="U9" s="1">
        <f t="shared" si="8"/>
        <v>700000</v>
      </c>
    </row>
    <row r="10" spans="1:25" s="23" customFormat="1" ht="15.75" hidden="1" x14ac:dyDescent="0.2">
      <c r="A10" s="24" t="s">
        <v>28</v>
      </c>
      <c r="B10" s="25">
        <v>11</v>
      </c>
      <c r="C10" s="26" t="s">
        <v>31</v>
      </c>
      <c r="D10" s="27">
        <v>312</v>
      </c>
      <c r="E10" s="20"/>
      <c r="F10" s="20"/>
      <c r="G10" s="21">
        <f>SUM(G11)</f>
        <v>500000</v>
      </c>
      <c r="H10" s="21">
        <f t="shared" ref="H10:U10" si="9">SUM(H11)</f>
        <v>500000</v>
      </c>
      <c r="I10" s="21">
        <f t="shared" si="9"/>
        <v>500000</v>
      </c>
      <c r="J10" s="21">
        <f t="shared" si="9"/>
        <v>500000</v>
      </c>
      <c r="K10" s="21">
        <f t="shared" si="9"/>
        <v>126244.41</v>
      </c>
      <c r="L10" s="22">
        <f t="shared" si="1"/>
        <v>25.248882000000002</v>
      </c>
      <c r="M10" s="21">
        <f t="shared" si="9"/>
        <v>476527</v>
      </c>
      <c r="N10" s="21">
        <f t="shared" si="9"/>
        <v>476527</v>
      </c>
      <c r="O10" s="21">
        <f t="shared" si="9"/>
        <v>400000</v>
      </c>
      <c r="P10" s="21">
        <f t="shared" si="9"/>
        <v>400000</v>
      </c>
      <c r="Q10" s="21">
        <f t="shared" si="9"/>
        <v>476527</v>
      </c>
      <c r="R10" s="21">
        <f t="shared" si="9"/>
        <v>500000</v>
      </c>
      <c r="S10" s="21">
        <f t="shared" si="9"/>
        <v>500000</v>
      </c>
      <c r="T10" s="21">
        <f t="shared" si="9"/>
        <v>500000</v>
      </c>
      <c r="U10" s="21">
        <f t="shared" si="9"/>
        <v>500000</v>
      </c>
      <c r="V10" s="21" t="e">
        <f>#REF!</f>
        <v>#REF!</v>
      </c>
      <c r="W10" s="21" t="e">
        <f>#REF!</f>
        <v>#REF!</v>
      </c>
      <c r="X10" s="21" t="e">
        <f>#REF!</f>
        <v>#REF!</v>
      </c>
      <c r="Y10" s="12" t="s">
        <v>37</v>
      </c>
    </row>
    <row r="11" spans="1:25" hidden="1" x14ac:dyDescent="0.2">
      <c r="A11" s="28" t="s">
        <v>28</v>
      </c>
      <c r="B11" s="29">
        <v>11</v>
      </c>
      <c r="C11" s="30" t="s">
        <v>31</v>
      </c>
      <c r="D11" s="31">
        <v>3121</v>
      </c>
      <c r="E11" s="32" t="s">
        <v>38</v>
      </c>
      <c r="G11" s="1">
        <v>500000</v>
      </c>
      <c r="H11" s="1">
        <v>500000</v>
      </c>
      <c r="I11" s="1">
        <v>500000</v>
      </c>
      <c r="J11" s="1">
        <v>500000</v>
      </c>
      <c r="K11" s="1">
        <v>126244.41</v>
      </c>
      <c r="L11" s="33">
        <f t="shared" si="1"/>
        <v>25.248882000000002</v>
      </c>
      <c r="M11" s="1">
        <v>476527</v>
      </c>
      <c r="N11" s="1">
        <v>476527</v>
      </c>
      <c r="O11" s="1">
        <v>400000</v>
      </c>
      <c r="P11" s="1">
        <f t="shared" si="6"/>
        <v>400000</v>
      </c>
      <c r="Q11" s="1">
        <v>476527</v>
      </c>
      <c r="R11" s="1">
        <v>500000</v>
      </c>
      <c r="S11" s="1">
        <f t="shared" si="7"/>
        <v>500000</v>
      </c>
      <c r="T11" s="1">
        <v>500000</v>
      </c>
      <c r="U11" s="1">
        <f t="shared" si="8"/>
        <v>500000</v>
      </c>
      <c r="V11" s="1" t="e">
        <f>V6-V10</f>
        <v>#REF!</v>
      </c>
      <c r="W11" s="1" t="e">
        <f>W6-W10</f>
        <v>#REF!</v>
      </c>
      <c r="X11" s="1" t="e">
        <f>X6-X10</f>
        <v>#REF!</v>
      </c>
      <c r="Y11" s="65" t="s">
        <v>26</v>
      </c>
    </row>
    <row r="12" spans="1:25" s="23" customFormat="1" ht="15.75" hidden="1" x14ac:dyDescent="0.2">
      <c r="A12" s="24" t="s">
        <v>28</v>
      </c>
      <c r="B12" s="25">
        <v>11</v>
      </c>
      <c r="C12" s="26" t="s">
        <v>31</v>
      </c>
      <c r="D12" s="27">
        <v>313</v>
      </c>
      <c r="E12" s="20"/>
      <c r="F12" s="20"/>
      <c r="G12" s="21">
        <f>SUM(G13:G15)</f>
        <v>5800000</v>
      </c>
      <c r="H12" s="21">
        <f t="shared" ref="H12:U12" si="10">SUM(H13:H15)</f>
        <v>5800000</v>
      </c>
      <c r="I12" s="21">
        <f t="shared" si="10"/>
        <v>5800000</v>
      </c>
      <c r="J12" s="21">
        <f t="shared" si="10"/>
        <v>5800000</v>
      </c>
      <c r="K12" s="21">
        <f t="shared" si="10"/>
        <v>4199826.97</v>
      </c>
      <c r="L12" s="22">
        <f t="shared" si="1"/>
        <v>72.410809827586192</v>
      </c>
      <c r="M12" s="21">
        <f t="shared" si="10"/>
        <v>5850000</v>
      </c>
      <c r="N12" s="21">
        <f t="shared" si="10"/>
        <v>5850000</v>
      </c>
      <c r="O12" s="21">
        <f>SUM(O13:O15)</f>
        <v>5541000</v>
      </c>
      <c r="P12" s="21">
        <f t="shared" si="10"/>
        <v>5541000</v>
      </c>
      <c r="Q12" s="21">
        <f t="shared" si="10"/>
        <v>6300000</v>
      </c>
      <c r="R12" s="21">
        <f t="shared" si="10"/>
        <v>6887150</v>
      </c>
      <c r="S12" s="21">
        <f t="shared" si="10"/>
        <v>6887150</v>
      </c>
      <c r="T12" s="21">
        <f t="shared" si="10"/>
        <v>7309000</v>
      </c>
      <c r="U12" s="21">
        <f t="shared" si="10"/>
        <v>7309000</v>
      </c>
      <c r="V12" s="21"/>
      <c r="W12" s="21"/>
      <c r="X12" s="21"/>
      <c r="Y12" s="12"/>
    </row>
    <row r="13" spans="1:25" hidden="1" x14ac:dyDescent="0.2">
      <c r="A13" s="28" t="s">
        <v>28</v>
      </c>
      <c r="B13" s="29">
        <v>11</v>
      </c>
      <c r="C13" s="30" t="s">
        <v>31</v>
      </c>
      <c r="D13" s="31">
        <v>3131</v>
      </c>
      <c r="E13" s="32" t="s">
        <v>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3" t="str">
        <f t="shared" si="1"/>
        <v>-</v>
      </c>
      <c r="M13" s="1"/>
      <c r="N13" s="1"/>
      <c r="O13" s="1">
        <v>0</v>
      </c>
      <c r="P13" s="1">
        <f>O13</f>
        <v>0</v>
      </c>
      <c r="Q13" s="1"/>
      <c r="R13" s="1"/>
      <c r="S13" s="1">
        <f t="shared" si="7"/>
        <v>0</v>
      </c>
      <c r="T13" s="1"/>
      <c r="U13" s="1">
        <f t="shared" si="8"/>
        <v>0</v>
      </c>
    </row>
    <row r="14" spans="1:25" hidden="1" x14ac:dyDescent="0.2">
      <c r="A14" s="28" t="s">
        <v>28</v>
      </c>
      <c r="B14" s="29">
        <v>11</v>
      </c>
      <c r="C14" s="30" t="s">
        <v>31</v>
      </c>
      <c r="D14" s="31">
        <v>3132</v>
      </c>
      <c r="E14" s="32" t="s">
        <v>40</v>
      </c>
      <c r="G14" s="1">
        <v>5100000</v>
      </c>
      <c r="H14" s="1">
        <v>5100000</v>
      </c>
      <c r="I14" s="1">
        <v>5100000</v>
      </c>
      <c r="J14" s="1">
        <v>5100000</v>
      </c>
      <c r="K14" s="1">
        <v>3705729.26</v>
      </c>
      <c r="L14" s="33">
        <f t="shared" si="1"/>
        <v>72.661358039215685</v>
      </c>
      <c r="M14" s="1">
        <v>5100000</v>
      </c>
      <c r="N14" s="1">
        <v>5100000</v>
      </c>
      <c r="O14" s="1">
        <v>4900000</v>
      </c>
      <c r="P14" s="1">
        <f>O14</f>
        <v>4900000</v>
      </c>
      <c r="Q14" s="1">
        <v>5500000</v>
      </c>
      <c r="R14" s="1">
        <v>5900000</v>
      </c>
      <c r="S14" s="1">
        <f t="shared" si="7"/>
        <v>5900000</v>
      </c>
      <c r="T14" s="1">
        <v>6200000</v>
      </c>
      <c r="U14" s="1">
        <f t="shared" si="8"/>
        <v>6200000</v>
      </c>
    </row>
    <row r="15" spans="1:25" ht="30" hidden="1" x14ac:dyDescent="0.2">
      <c r="A15" s="28" t="s">
        <v>28</v>
      </c>
      <c r="B15" s="29">
        <v>11</v>
      </c>
      <c r="C15" s="30" t="s">
        <v>31</v>
      </c>
      <c r="D15" s="31">
        <v>3133</v>
      </c>
      <c r="E15" s="32" t="s">
        <v>41</v>
      </c>
      <c r="G15" s="1">
        <v>700000</v>
      </c>
      <c r="H15" s="1">
        <v>700000</v>
      </c>
      <c r="I15" s="1">
        <v>700000</v>
      </c>
      <c r="J15" s="1">
        <v>700000</v>
      </c>
      <c r="K15" s="1">
        <v>494097.71</v>
      </c>
      <c r="L15" s="33">
        <f t="shared" si="1"/>
        <v>70.585387142857144</v>
      </c>
      <c r="M15" s="1">
        <v>750000</v>
      </c>
      <c r="N15" s="1">
        <v>750000</v>
      </c>
      <c r="O15" s="1">
        <v>641000</v>
      </c>
      <c r="P15" s="1">
        <f>O15</f>
        <v>641000</v>
      </c>
      <c r="Q15" s="1">
        <v>800000</v>
      </c>
      <c r="R15" s="1">
        <v>987150</v>
      </c>
      <c r="S15" s="1">
        <f t="shared" si="7"/>
        <v>987150</v>
      </c>
      <c r="T15" s="1">
        <v>1109000</v>
      </c>
      <c r="U15" s="1">
        <f t="shared" si="8"/>
        <v>1109000</v>
      </c>
    </row>
    <row r="16" spans="1:25" s="23" customFormat="1" ht="15.75" hidden="1" x14ac:dyDescent="0.2">
      <c r="A16" s="24" t="s">
        <v>28</v>
      </c>
      <c r="B16" s="25">
        <v>11</v>
      </c>
      <c r="C16" s="26" t="s">
        <v>31</v>
      </c>
      <c r="D16" s="27">
        <v>321</v>
      </c>
      <c r="E16" s="20"/>
      <c r="F16" s="20"/>
      <c r="G16" s="21">
        <f>SUM(G17:G20)</f>
        <v>3950000</v>
      </c>
      <c r="H16" s="21">
        <f t="shared" ref="H16:U16" si="11">SUM(H17:H20)</f>
        <v>3950000</v>
      </c>
      <c r="I16" s="21">
        <f t="shared" si="11"/>
        <v>3950000</v>
      </c>
      <c r="J16" s="21">
        <f t="shared" si="11"/>
        <v>3950000</v>
      </c>
      <c r="K16" s="21">
        <f t="shared" si="11"/>
        <v>2657377.8600000003</v>
      </c>
      <c r="L16" s="22">
        <f t="shared" si="1"/>
        <v>67.275388860759506</v>
      </c>
      <c r="M16" s="21">
        <f t="shared" si="11"/>
        <v>3989250</v>
      </c>
      <c r="N16" s="21">
        <f t="shared" si="11"/>
        <v>3989250</v>
      </c>
      <c r="O16" s="21">
        <f t="shared" si="11"/>
        <v>4300000</v>
      </c>
      <c r="P16" s="21">
        <f t="shared" si="11"/>
        <v>4300000</v>
      </c>
      <c r="Q16" s="21">
        <f t="shared" si="11"/>
        <v>4049090</v>
      </c>
      <c r="R16" s="21">
        <f t="shared" si="11"/>
        <v>4370000</v>
      </c>
      <c r="S16" s="21">
        <f t="shared" si="11"/>
        <v>4370000</v>
      </c>
      <c r="T16" s="21">
        <f t="shared" si="11"/>
        <v>4480000</v>
      </c>
      <c r="U16" s="21">
        <f t="shared" si="11"/>
        <v>4480000</v>
      </c>
      <c r="V16" s="21"/>
      <c r="W16" s="21"/>
      <c r="X16" s="21"/>
      <c r="Y16" s="12"/>
    </row>
    <row r="17" spans="1:25" hidden="1" x14ac:dyDescent="0.2">
      <c r="A17" s="28" t="s">
        <v>28</v>
      </c>
      <c r="B17" s="29">
        <v>11</v>
      </c>
      <c r="C17" s="30" t="s">
        <v>31</v>
      </c>
      <c r="D17" s="31">
        <v>3211</v>
      </c>
      <c r="E17" s="32" t="s">
        <v>42</v>
      </c>
      <c r="G17" s="1">
        <v>1780000</v>
      </c>
      <c r="H17" s="1">
        <v>1780000</v>
      </c>
      <c r="I17" s="1">
        <v>1780000</v>
      </c>
      <c r="J17" s="1">
        <v>1780000</v>
      </c>
      <c r="K17" s="1">
        <v>1566005.5799999998</v>
      </c>
      <c r="L17" s="33">
        <f t="shared" si="1"/>
        <v>87.9778415730337</v>
      </c>
      <c r="M17" s="1">
        <v>1753300</v>
      </c>
      <c r="N17" s="1">
        <v>1753300</v>
      </c>
      <c r="O17" s="1">
        <v>2200000</v>
      </c>
      <c r="P17" s="1">
        <f t="shared" si="6"/>
        <v>2200000</v>
      </c>
      <c r="Q17" s="1">
        <v>1779600</v>
      </c>
      <c r="R17" s="1">
        <v>2250000</v>
      </c>
      <c r="S17" s="1">
        <f t="shared" si="7"/>
        <v>2250000</v>
      </c>
      <c r="T17" s="1">
        <v>2300000</v>
      </c>
      <c r="U17" s="1">
        <f t="shared" si="8"/>
        <v>2300000</v>
      </c>
    </row>
    <row r="18" spans="1:25" ht="30" hidden="1" x14ac:dyDescent="0.2">
      <c r="A18" s="28" t="s">
        <v>28</v>
      </c>
      <c r="B18" s="29">
        <v>11</v>
      </c>
      <c r="C18" s="30" t="s">
        <v>31</v>
      </c>
      <c r="D18" s="31">
        <v>3212</v>
      </c>
      <c r="E18" s="32" t="s">
        <v>43</v>
      </c>
      <c r="G18" s="1">
        <v>1950000</v>
      </c>
      <c r="H18" s="1">
        <v>1950000</v>
      </c>
      <c r="I18" s="1">
        <v>1950000</v>
      </c>
      <c r="J18" s="1">
        <v>1950000</v>
      </c>
      <c r="K18" s="1">
        <v>991879.65</v>
      </c>
      <c r="L18" s="33">
        <f t="shared" si="1"/>
        <v>50.865623076923086</v>
      </c>
      <c r="M18" s="1">
        <v>2019250</v>
      </c>
      <c r="N18" s="1">
        <v>2019250</v>
      </c>
      <c r="O18" s="1">
        <v>1700000</v>
      </c>
      <c r="P18" s="1">
        <f t="shared" si="6"/>
        <v>1700000</v>
      </c>
      <c r="Q18" s="1">
        <v>2049539</v>
      </c>
      <c r="R18" s="1">
        <v>1700000</v>
      </c>
      <c r="S18" s="1">
        <f t="shared" si="7"/>
        <v>1700000</v>
      </c>
      <c r="T18" s="1">
        <v>1700000</v>
      </c>
      <c r="U18" s="1">
        <f t="shared" si="8"/>
        <v>1700000</v>
      </c>
    </row>
    <row r="19" spans="1:25" hidden="1" x14ac:dyDescent="0.2">
      <c r="A19" s="28" t="s">
        <v>28</v>
      </c>
      <c r="B19" s="29">
        <v>11</v>
      </c>
      <c r="C19" s="30" t="s">
        <v>31</v>
      </c>
      <c r="D19" s="31">
        <v>3213</v>
      </c>
      <c r="E19" s="32" t="s">
        <v>44</v>
      </c>
      <c r="G19" s="1">
        <v>100000</v>
      </c>
      <c r="H19" s="1">
        <v>100000</v>
      </c>
      <c r="I19" s="1">
        <v>100000</v>
      </c>
      <c r="J19" s="1">
        <v>100000</v>
      </c>
      <c r="K19" s="1">
        <v>88356.430000000008</v>
      </c>
      <c r="L19" s="33">
        <f t="shared" si="1"/>
        <v>88.356430000000003</v>
      </c>
      <c r="M19" s="1">
        <v>98500</v>
      </c>
      <c r="N19" s="1">
        <v>98500</v>
      </c>
      <c r="O19" s="1">
        <v>250000</v>
      </c>
      <c r="P19" s="1">
        <f t="shared" si="6"/>
        <v>250000</v>
      </c>
      <c r="Q19" s="1">
        <v>99978</v>
      </c>
      <c r="R19" s="1">
        <v>270000</v>
      </c>
      <c r="S19" s="1">
        <f t="shared" si="7"/>
        <v>270000</v>
      </c>
      <c r="T19" s="1">
        <v>300000</v>
      </c>
      <c r="U19" s="1">
        <f t="shared" si="8"/>
        <v>300000</v>
      </c>
    </row>
    <row r="20" spans="1:25" hidden="1" x14ac:dyDescent="0.2">
      <c r="A20" s="28" t="s">
        <v>28</v>
      </c>
      <c r="B20" s="29">
        <v>11</v>
      </c>
      <c r="C20" s="30" t="s">
        <v>31</v>
      </c>
      <c r="D20" s="31">
        <v>3214</v>
      </c>
      <c r="E20" s="32" t="s">
        <v>45</v>
      </c>
      <c r="G20" s="1">
        <v>120000</v>
      </c>
      <c r="H20" s="1">
        <v>120000</v>
      </c>
      <c r="I20" s="1">
        <v>120000</v>
      </c>
      <c r="J20" s="1">
        <v>120000</v>
      </c>
      <c r="K20" s="1">
        <v>11136.2</v>
      </c>
      <c r="L20" s="33">
        <f t="shared" si="1"/>
        <v>9.2801666666666662</v>
      </c>
      <c r="M20" s="1">
        <v>118200</v>
      </c>
      <c r="N20" s="1">
        <v>118200</v>
      </c>
      <c r="O20" s="1">
        <v>150000</v>
      </c>
      <c r="P20" s="1">
        <f t="shared" si="6"/>
        <v>150000</v>
      </c>
      <c r="Q20" s="1">
        <v>119973</v>
      </c>
      <c r="R20" s="1">
        <v>150000</v>
      </c>
      <c r="S20" s="1">
        <f t="shared" si="7"/>
        <v>150000</v>
      </c>
      <c r="T20" s="1">
        <v>180000</v>
      </c>
      <c r="U20" s="1">
        <f t="shared" si="8"/>
        <v>180000</v>
      </c>
    </row>
    <row r="21" spans="1:25" s="23" customFormat="1" ht="15.75" hidden="1" x14ac:dyDescent="0.2">
      <c r="A21" s="24" t="s">
        <v>28</v>
      </c>
      <c r="B21" s="25">
        <v>11</v>
      </c>
      <c r="C21" s="26" t="s">
        <v>31</v>
      </c>
      <c r="D21" s="27">
        <v>322</v>
      </c>
      <c r="E21" s="20"/>
      <c r="F21" s="20"/>
      <c r="G21" s="21">
        <f>SUM(G22:G27)</f>
        <v>7266000</v>
      </c>
      <c r="H21" s="21">
        <f t="shared" ref="H21:U21" si="12">SUM(H22:H27)</f>
        <v>7266000</v>
      </c>
      <c r="I21" s="21">
        <f t="shared" si="12"/>
        <v>7266000</v>
      </c>
      <c r="J21" s="21">
        <f t="shared" si="12"/>
        <v>7266000</v>
      </c>
      <c r="K21" s="21">
        <f t="shared" si="12"/>
        <v>5081068.5900000008</v>
      </c>
      <c r="L21" s="22">
        <f t="shared" si="1"/>
        <v>69.929377786952941</v>
      </c>
      <c r="M21" s="21">
        <f t="shared" si="12"/>
        <v>5575010</v>
      </c>
      <c r="N21" s="21">
        <f t="shared" si="12"/>
        <v>5575010</v>
      </c>
      <c r="O21" s="21">
        <f t="shared" si="12"/>
        <v>7100000</v>
      </c>
      <c r="P21" s="21">
        <f t="shared" si="12"/>
        <v>7100000</v>
      </c>
      <c r="Q21" s="21">
        <f t="shared" si="12"/>
        <v>6514636</v>
      </c>
      <c r="R21" s="21">
        <f t="shared" si="12"/>
        <v>7170000</v>
      </c>
      <c r="S21" s="21">
        <f t="shared" si="12"/>
        <v>7170000</v>
      </c>
      <c r="T21" s="21">
        <f t="shared" si="12"/>
        <v>7340000</v>
      </c>
      <c r="U21" s="21">
        <f t="shared" si="12"/>
        <v>7340000</v>
      </c>
      <c r="V21" s="21"/>
      <c r="W21" s="21"/>
      <c r="X21" s="21"/>
      <c r="Y21" s="12"/>
    </row>
    <row r="22" spans="1:25" hidden="1" x14ac:dyDescent="0.2">
      <c r="A22" s="28" t="s">
        <v>28</v>
      </c>
      <c r="B22" s="29">
        <v>11</v>
      </c>
      <c r="C22" s="30" t="s">
        <v>31</v>
      </c>
      <c r="D22" s="31">
        <v>3221</v>
      </c>
      <c r="E22" s="32" t="s">
        <v>46</v>
      </c>
      <c r="G22" s="1">
        <v>1440000</v>
      </c>
      <c r="H22" s="1">
        <v>1440000</v>
      </c>
      <c r="I22" s="1">
        <v>1440000</v>
      </c>
      <c r="J22" s="1">
        <v>1440000</v>
      </c>
      <c r="K22" s="1">
        <v>1251065.55</v>
      </c>
      <c r="L22" s="33">
        <f t="shared" si="1"/>
        <v>86.879552083333337</v>
      </c>
      <c r="M22" s="1">
        <v>1218400</v>
      </c>
      <c r="N22" s="1">
        <v>1218400</v>
      </c>
      <c r="O22" s="1">
        <v>1500000</v>
      </c>
      <c r="P22" s="1">
        <f t="shared" si="6"/>
        <v>1500000</v>
      </c>
      <c r="Q22" s="1">
        <v>1239676</v>
      </c>
      <c r="R22" s="1">
        <v>1500000</v>
      </c>
      <c r="S22" s="1">
        <f t="shared" si="7"/>
        <v>1500000</v>
      </c>
      <c r="T22" s="1">
        <v>1600000</v>
      </c>
      <c r="U22" s="1">
        <f t="shared" si="8"/>
        <v>1600000</v>
      </c>
    </row>
    <row r="23" spans="1:25" hidden="1" x14ac:dyDescent="0.2">
      <c r="A23" s="28" t="s">
        <v>28</v>
      </c>
      <c r="B23" s="29">
        <v>11</v>
      </c>
      <c r="C23" s="30" t="s">
        <v>31</v>
      </c>
      <c r="D23" s="31">
        <v>3222</v>
      </c>
      <c r="E23" s="32" t="s">
        <v>47</v>
      </c>
      <c r="G23" s="1">
        <v>16000</v>
      </c>
      <c r="H23" s="1">
        <v>16000</v>
      </c>
      <c r="I23" s="1">
        <v>16000</v>
      </c>
      <c r="J23" s="1">
        <v>16000</v>
      </c>
      <c r="K23" s="1">
        <v>0</v>
      </c>
      <c r="L23" s="33">
        <f t="shared" si="1"/>
        <v>0</v>
      </c>
      <c r="M23" s="1">
        <v>15760</v>
      </c>
      <c r="N23" s="1">
        <v>15760</v>
      </c>
      <c r="O23" s="1">
        <v>0</v>
      </c>
      <c r="P23" s="1">
        <f t="shared" si="6"/>
        <v>0</v>
      </c>
      <c r="Q23" s="1">
        <v>15996</v>
      </c>
      <c r="R23" s="1">
        <v>0</v>
      </c>
      <c r="S23" s="1">
        <f t="shared" si="7"/>
        <v>0</v>
      </c>
      <c r="T23" s="1">
        <v>0</v>
      </c>
      <c r="U23" s="1">
        <f t="shared" si="8"/>
        <v>0</v>
      </c>
    </row>
    <row r="24" spans="1:25" hidden="1" x14ac:dyDescent="0.2">
      <c r="A24" s="28" t="s">
        <v>28</v>
      </c>
      <c r="B24" s="29">
        <v>11</v>
      </c>
      <c r="C24" s="30" t="s">
        <v>31</v>
      </c>
      <c r="D24" s="31">
        <v>3223</v>
      </c>
      <c r="E24" s="32" t="s">
        <v>48</v>
      </c>
      <c r="G24" s="1">
        <v>5500000</v>
      </c>
      <c r="H24" s="1">
        <v>5500000</v>
      </c>
      <c r="I24" s="1">
        <v>5500000</v>
      </c>
      <c r="J24" s="1">
        <v>5500000</v>
      </c>
      <c r="K24" s="1">
        <v>3583285.45</v>
      </c>
      <c r="L24" s="33">
        <f t="shared" si="1"/>
        <v>65.150644545454554</v>
      </c>
      <c r="M24" s="1">
        <v>4035500</v>
      </c>
      <c r="N24" s="1">
        <v>4035500</v>
      </c>
      <c r="O24" s="1">
        <v>5000000</v>
      </c>
      <c r="P24" s="1">
        <f t="shared" si="6"/>
        <v>5000000</v>
      </c>
      <c r="Q24" s="1">
        <v>4949033</v>
      </c>
      <c r="R24" s="1">
        <v>5000000</v>
      </c>
      <c r="S24" s="1">
        <f t="shared" si="7"/>
        <v>5000000</v>
      </c>
      <c r="T24" s="1">
        <v>5000000</v>
      </c>
      <c r="U24" s="1">
        <f t="shared" si="8"/>
        <v>5000000</v>
      </c>
    </row>
    <row r="25" spans="1:25" hidden="1" x14ac:dyDescent="0.2">
      <c r="A25" s="28" t="s">
        <v>28</v>
      </c>
      <c r="B25" s="29">
        <v>11</v>
      </c>
      <c r="C25" s="30" t="s">
        <v>31</v>
      </c>
      <c r="D25" s="31">
        <v>3224</v>
      </c>
      <c r="E25" s="32" t="s">
        <v>49</v>
      </c>
      <c r="G25" s="1">
        <v>110000</v>
      </c>
      <c r="H25" s="1">
        <v>110000</v>
      </c>
      <c r="I25" s="1">
        <v>110000</v>
      </c>
      <c r="J25" s="1">
        <v>110000</v>
      </c>
      <c r="K25" s="1">
        <v>123585.69</v>
      </c>
      <c r="L25" s="33">
        <f t="shared" si="1"/>
        <v>112.35062727272727</v>
      </c>
      <c r="M25" s="1">
        <v>108350</v>
      </c>
      <c r="N25" s="1">
        <v>108350</v>
      </c>
      <c r="O25" s="1">
        <v>200000</v>
      </c>
      <c r="P25" s="1">
        <f t="shared" si="6"/>
        <v>200000</v>
      </c>
      <c r="Q25" s="1">
        <v>109975</v>
      </c>
      <c r="R25" s="1">
        <v>200000</v>
      </c>
      <c r="S25" s="1">
        <f t="shared" si="7"/>
        <v>200000</v>
      </c>
      <c r="T25" s="1">
        <v>200000</v>
      </c>
      <c r="U25" s="1">
        <f t="shared" si="8"/>
        <v>200000</v>
      </c>
    </row>
    <row r="26" spans="1:25" hidden="1" x14ac:dyDescent="0.2">
      <c r="A26" s="28" t="s">
        <v>28</v>
      </c>
      <c r="B26" s="29">
        <v>11</v>
      </c>
      <c r="C26" s="30" t="s">
        <v>31</v>
      </c>
      <c r="D26" s="31">
        <v>3225</v>
      </c>
      <c r="E26" s="32" t="s">
        <v>50</v>
      </c>
      <c r="G26" s="1">
        <v>100000</v>
      </c>
      <c r="H26" s="1">
        <v>100000</v>
      </c>
      <c r="I26" s="1">
        <v>100000</v>
      </c>
      <c r="J26" s="1">
        <v>100000</v>
      </c>
      <c r="K26" s="1">
        <v>23131.899999999998</v>
      </c>
      <c r="L26" s="33">
        <f t="shared" si="1"/>
        <v>23.131899999999998</v>
      </c>
      <c r="M26" s="1">
        <v>98500</v>
      </c>
      <c r="N26" s="1">
        <v>98500</v>
      </c>
      <c r="O26" s="1">
        <v>100000</v>
      </c>
      <c r="P26" s="1">
        <f t="shared" si="6"/>
        <v>100000</v>
      </c>
      <c r="Q26" s="1">
        <v>99978</v>
      </c>
      <c r="R26" s="1">
        <v>120000</v>
      </c>
      <c r="S26" s="1">
        <f t="shared" si="7"/>
        <v>120000</v>
      </c>
      <c r="T26" s="1">
        <v>150000</v>
      </c>
      <c r="U26" s="1">
        <f t="shared" si="8"/>
        <v>150000</v>
      </c>
    </row>
    <row r="27" spans="1:25" hidden="1" x14ac:dyDescent="0.2">
      <c r="A27" s="28" t="s">
        <v>28</v>
      </c>
      <c r="B27" s="29">
        <v>11</v>
      </c>
      <c r="C27" s="30" t="s">
        <v>31</v>
      </c>
      <c r="D27" s="31">
        <v>3227</v>
      </c>
      <c r="E27" s="32" t="s">
        <v>51</v>
      </c>
      <c r="G27" s="1">
        <v>100000</v>
      </c>
      <c r="H27" s="1">
        <v>100000</v>
      </c>
      <c r="I27" s="1">
        <v>100000</v>
      </c>
      <c r="J27" s="1">
        <v>100000</v>
      </c>
      <c r="K27" s="1">
        <v>100000</v>
      </c>
      <c r="L27" s="33">
        <f t="shared" si="1"/>
        <v>100</v>
      </c>
      <c r="M27" s="1">
        <v>98500</v>
      </c>
      <c r="N27" s="1">
        <v>98500</v>
      </c>
      <c r="O27" s="1">
        <v>300000</v>
      </c>
      <c r="P27" s="1">
        <f t="shared" si="6"/>
        <v>300000</v>
      </c>
      <c r="Q27" s="1">
        <v>99978</v>
      </c>
      <c r="R27" s="1">
        <v>350000</v>
      </c>
      <c r="S27" s="1">
        <f t="shared" si="7"/>
        <v>350000</v>
      </c>
      <c r="T27" s="1">
        <v>390000</v>
      </c>
      <c r="U27" s="1">
        <f t="shared" si="8"/>
        <v>390000</v>
      </c>
    </row>
    <row r="28" spans="1:25" s="23" customFormat="1" ht="15.75" hidden="1" x14ac:dyDescent="0.2">
      <c r="A28" s="24" t="s">
        <v>28</v>
      </c>
      <c r="B28" s="25">
        <v>11</v>
      </c>
      <c r="C28" s="26" t="s">
        <v>31</v>
      </c>
      <c r="D28" s="27">
        <v>323</v>
      </c>
      <c r="E28" s="20"/>
      <c r="F28" s="20"/>
      <c r="G28" s="21">
        <f>SUM(G29:G37)</f>
        <v>15600000</v>
      </c>
      <c r="H28" s="21">
        <f t="shared" ref="H28:U28" si="13">SUM(H29:H37)</f>
        <v>15600000</v>
      </c>
      <c r="I28" s="21">
        <f t="shared" si="13"/>
        <v>17930000</v>
      </c>
      <c r="J28" s="21">
        <f t="shared" si="13"/>
        <v>17930000</v>
      </c>
      <c r="K28" s="21">
        <f t="shared" si="13"/>
        <v>11255575.699999999</v>
      </c>
      <c r="L28" s="22">
        <f t="shared" si="1"/>
        <v>62.775101505856099</v>
      </c>
      <c r="M28" s="21">
        <f t="shared" si="13"/>
        <v>15156750</v>
      </c>
      <c r="N28" s="21">
        <f t="shared" si="13"/>
        <v>15156750</v>
      </c>
      <c r="O28" s="21">
        <f t="shared" si="13"/>
        <v>15300000</v>
      </c>
      <c r="P28" s="21">
        <f t="shared" si="13"/>
        <v>15300000</v>
      </c>
      <c r="Q28" s="21">
        <f t="shared" si="13"/>
        <v>15395601</v>
      </c>
      <c r="R28" s="21">
        <f t="shared" si="13"/>
        <v>15495000</v>
      </c>
      <c r="S28" s="21">
        <f t="shared" si="13"/>
        <v>15495000</v>
      </c>
      <c r="T28" s="21">
        <f t="shared" si="13"/>
        <v>15800000</v>
      </c>
      <c r="U28" s="21">
        <f t="shared" si="13"/>
        <v>15800000</v>
      </c>
      <c r="V28" s="21"/>
      <c r="W28" s="21"/>
      <c r="X28" s="21"/>
      <c r="Y28" s="12"/>
    </row>
    <row r="29" spans="1:25" hidden="1" x14ac:dyDescent="0.2">
      <c r="A29" s="28" t="s">
        <v>28</v>
      </c>
      <c r="B29" s="29">
        <v>11</v>
      </c>
      <c r="C29" s="30" t="s">
        <v>31</v>
      </c>
      <c r="D29" s="31">
        <v>3231</v>
      </c>
      <c r="E29" s="32" t="s">
        <v>52</v>
      </c>
      <c r="G29" s="1">
        <v>5200000</v>
      </c>
      <c r="H29" s="1">
        <v>5200000</v>
      </c>
      <c r="I29" s="1">
        <v>5200000</v>
      </c>
      <c r="J29" s="1">
        <v>5200000</v>
      </c>
      <c r="K29" s="1">
        <v>1746094.5099999998</v>
      </c>
      <c r="L29" s="33">
        <f t="shared" si="1"/>
        <v>33.578740576923074</v>
      </c>
      <c r="M29" s="1">
        <v>4825000</v>
      </c>
      <c r="N29" s="1">
        <v>4825000</v>
      </c>
      <c r="O29" s="1">
        <v>4000000</v>
      </c>
      <c r="P29" s="1">
        <f t="shared" si="6"/>
        <v>4000000</v>
      </c>
      <c r="Q29" s="1">
        <v>4898875</v>
      </c>
      <c r="R29" s="1">
        <v>4100000</v>
      </c>
      <c r="S29" s="1">
        <f t="shared" si="7"/>
        <v>4100000</v>
      </c>
      <c r="T29" s="1">
        <v>4200000</v>
      </c>
      <c r="U29" s="1">
        <f t="shared" si="8"/>
        <v>4200000</v>
      </c>
    </row>
    <row r="30" spans="1:25" hidden="1" x14ac:dyDescent="0.2">
      <c r="A30" s="28" t="s">
        <v>28</v>
      </c>
      <c r="B30" s="29">
        <v>11</v>
      </c>
      <c r="C30" s="30" t="s">
        <v>31</v>
      </c>
      <c r="D30" s="31">
        <v>3232</v>
      </c>
      <c r="E30" s="32" t="s">
        <v>53</v>
      </c>
      <c r="G30" s="1">
        <v>300000</v>
      </c>
      <c r="H30" s="1">
        <v>300000</v>
      </c>
      <c r="I30" s="1">
        <v>300000</v>
      </c>
      <c r="J30" s="1">
        <v>300000</v>
      </c>
      <c r="K30" s="1">
        <v>334653.14</v>
      </c>
      <c r="L30" s="33">
        <f t="shared" si="1"/>
        <v>111.55104666666666</v>
      </c>
      <c r="M30" s="1">
        <v>591000</v>
      </c>
      <c r="N30" s="1">
        <v>591000</v>
      </c>
      <c r="O30" s="1">
        <v>400000</v>
      </c>
      <c r="P30" s="1">
        <f t="shared" si="6"/>
        <v>400000</v>
      </c>
      <c r="Q30" s="1">
        <v>599865</v>
      </c>
      <c r="R30" s="1">
        <v>425000</v>
      </c>
      <c r="S30" s="1">
        <f t="shared" si="7"/>
        <v>425000</v>
      </c>
      <c r="T30" s="1">
        <v>450000</v>
      </c>
      <c r="U30" s="1">
        <f t="shared" si="8"/>
        <v>450000</v>
      </c>
    </row>
    <row r="31" spans="1:25" hidden="1" x14ac:dyDescent="0.2">
      <c r="A31" s="28" t="s">
        <v>28</v>
      </c>
      <c r="B31" s="29">
        <v>11</v>
      </c>
      <c r="C31" s="30" t="s">
        <v>31</v>
      </c>
      <c r="D31" s="31">
        <v>3233</v>
      </c>
      <c r="E31" s="32" t="s">
        <v>54</v>
      </c>
      <c r="G31" s="1">
        <v>600000</v>
      </c>
      <c r="H31" s="1">
        <v>600000</v>
      </c>
      <c r="I31" s="1">
        <v>600000</v>
      </c>
      <c r="J31" s="1">
        <v>600000</v>
      </c>
      <c r="K31" s="1">
        <v>512350.42</v>
      </c>
      <c r="L31" s="33">
        <f t="shared" si="1"/>
        <v>85.39173666666666</v>
      </c>
      <c r="M31" s="1">
        <v>591000</v>
      </c>
      <c r="N31" s="1">
        <v>591000</v>
      </c>
      <c r="O31" s="1">
        <v>700000</v>
      </c>
      <c r="P31" s="1">
        <f t="shared" si="6"/>
        <v>700000</v>
      </c>
      <c r="Q31" s="1">
        <v>599865</v>
      </c>
      <c r="R31" s="1">
        <v>700000</v>
      </c>
      <c r="S31" s="1">
        <f t="shared" si="7"/>
        <v>700000</v>
      </c>
      <c r="T31" s="1">
        <v>700000</v>
      </c>
      <c r="U31" s="1">
        <f t="shared" si="8"/>
        <v>700000</v>
      </c>
    </row>
    <row r="32" spans="1:25" hidden="1" x14ac:dyDescent="0.2">
      <c r="A32" s="28" t="s">
        <v>28</v>
      </c>
      <c r="B32" s="29">
        <v>11</v>
      </c>
      <c r="C32" s="30" t="s">
        <v>31</v>
      </c>
      <c r="D32" s="31">
        <v>3234</v>
      </c>
      <c r="E32" s="32" t="s">
        <v>55</v>
      </c>
      <c r="G32" s="1">
        <v>800000</v>
      </c>
      <c r="H32" s="1">
        <v>800000</v>
      </c>
      <c r="I32" s="1">
        <v>800000</v>
      </c>
      <c r="J32" s="1">
        <v>800000</v>
      </c>
      <c r="K32" s="1">
        <v>500613.89</v>
      </c>
      <c r="L32" s="33">
        <f t="shared" si="1"/>
        <v>62.576736249999996</v>
      </c>
      <c r="M32" s="1">
        <v>541750</v>
      </c>
      <c r="N32" s="1">
        <v>541750</v>
      </c>
      <c r="O32" s="1">
        <v>800000</v>
      </c>
      <c r="P32" s="1">
        <f t="shared" si="6"/>
        <v>800000</v>
      </c>
      <c r="Q32" s="1">
        <v>549876</v>
      </c>
      <c r="R32" s="1">
        <v>850000</v>
      </c>
      <c r="S32" s="1">
        <f t="shared" si="7"/>
        <v>850000</v>
      </c>
      <c r="T32" s="1">
        <v>900000</v>
      </c>
      <c r="U32" s="1">
        <f t="shared" si="8"/>
        <v>900000</v>
      </c>
    </row>
    <row r="33" spans="1:25" hidden="1" x14ac:dyDescent="0.2">
      <c r="A33" s="28" t="s">
        <v>28</v>
      </c>
      <c r="B33" s="29">
        <v>11</v>
      </c>
      <c r="C33" s="30" t="s">
        <v>31</v>
      </c>
      <c r="D33" s="31">
        <v>3235</v>
      </c>
      <c r="E33" s="32" t="s">
        <v>56</v>
      </c>
      <c r="G33" s="1">
        <v>550000</v>
      </c>
      <c r="H33" s="1">
        <v>550000</v>
      </c>
      <c r="I33" s="1">
        <v>550000</v>
      </c>
      <c r="J33" s="1">
        <v>550000</v>
      </c>
      <c r="K33" s="1">
        <v>1337961.01</v>
      </c>
      <c r="L33" s="33">
        <f t="shared" si="1"/>
        <v>243.26563818181816</v>
      </c>
      <c r="M33" s="1">
        <v>541750</v>
      </c>
      <c r="N33" s="1">
        <v>541750</v>
      </c>
      <c r="O33" s="1">
        <v>700000</v>
      </c>
      <c r="P33" s="1">
        <f t="shared" si="6"/>
        <v>700000</v>
      </c>
      <c r="Q33" s="1">
        <v>549876</v>
      </c>
      <c r="R33" s="1">
        <v>720000</v>
      </c>
      <c r="S33" s="1">
        <f t="shared" si="7"/>
        <v>720000</v>
      </c>
      <c r="T33" s="1">
        <v>750000</v>
      </c>
      <c r="U33" s="1">
        <f t="shared" si="8"/>
        <v>750000</v>
      </c>
    </row>
    <row r="34" spans="1:25" hidden="1" x14ac:dyDescent="0.2">
      <c r="A34" s="28" t="s">
        <v>28</v>
      </c>
      <c r="B34" s="29">
        <v>11</v>
      </c>
      <c r="C34" s="30" t="s">
        <v>31</v>
      </c>
      <c r="D34" s="31">
        <v>3236</v>
      </c>
      <c r="E34" s="32" t="s">
        <v>57</v>
      </c>
      <c r="G34" s="1">
        <v>150000</v>
      </c>
      <c r="H34" s="1">
        <v>150000</v>
      </c>
      <c r="I34" s="1">
        <v>150000</v>
      </c>
      <c r="J34" s="1">
        <v>150000</v>
      </c>
      <c r="K34" s="1">
        <v>53991.19</v>
      </c>
      <c r="L34" s="33">
        <f t="shared" si="1"/>
        <v>35.994126666666673</v>
      </c>
      <c r="M34" s="1">
        <v>147750</v>
      </c>
      <c r="N34" s="1">
        <v>147750</v>
      </c>
      <c r="O34" s="1">
        <v>300000</v>
      </c>
      <c r="P34" s="1">
        <f t="shared" si="6"/>
        <v>300000</v>
      </c>
      <c r="Q34" s="1">
        <v>149966</v>
      </c>
      <c r="R34" s="1">
        <v>200000</v>
      </c>
      <c r="S34" s="1">
        <f t="shared" si="7"/>
        <v>200000</v>
      </c>
      <c r="T34" s="1">
        <v>200000</v>
      </c>
      <c r="U34" s="1">
        <f t="shared" si="8"/>
        <v>200000</v>
      </c>
    </row>
    <row r="35" spans="1:25" hidden="1" x14ac:dyDescent="0.2">
      <c r="A35" s="28" t="s">
        <v>28</v>
      </c>
      <c r="B35" s="29">
        <v>11</v>
      </c>
      <c r="C35" s="30" t="s">
        <v>31</v>
      </c>
      <c r="D35" s="31">
        <v>3237</v>
      </c>
      <c r="E35" s="32" t="s">
        <v>58</v>
      </c>
      <c r="G35" s="1">
        <v>3900000</v>
      </c>
      <c r="H35" s="1">
        <v>3900000</v>
      </c>
      <c r="I35" s="1">
        <v>5900000</v>
      </c>
      <c r="J35" s="1">
        <v>5900000</v>
      </c>
      <c r="K35" s="1">
        <v>3452511.9099999997</v>
      </c>
      <c r="L35" s="33">
        <f t="shared" si="1"/>
        <v>58.517151016949143</v>
      </c>
      <c r="M35" s="1">
        <v>3811500</v>
      </c>
      <c r="N35" s="1">
        <v>3811500</v>
      </c>
      <c r="O35" s="1">
        <v>4200000</v>
      </c>
      <c r="P35" s="1">
        <f t="shared" si="6"/>
        <v>4200000</v>
      </c>
      <c r="Q35" s="1">
        <v>3848673</v>
      </c>
      <c r="R35" s="1">
        <v>4250000</v>
      </c>
      <c r="S35" s="1">
        <f t="shared" si="7"/>
        <v>4250000</v>
      </c>
      <c r="T35" s="1">
        <v>4300000</v>
      </c>
      <c r="U35" s="1">
        <f t="shared" si="8"/>
        <v>4300000</v>
      </c>
    </row>
    <row r="36" spans="1:25" hidden="1" x14ac:dyDescent="0.2">
      <c r="A36" s="28" t="s">
        <v>28</v>
      </c>
      <c r="B36" s="29">
        <v>11</v>
      </c>
      <c r="C36" s="30" t="s">
        <v>31</v>
      </c>
      <c r="D36" s="31">
        <v>3238</v>
      </c>
      <c r="E36" s="32" t="s">
        <v>59</v>
      </c>
      <c r="G36" s="1">
        <v>0</v>
      </c>
      <c r="H36" s="1">
        <v>0</v>
      </c>
      <c r="I36" s="1">
        <v>330000</v>
      </c>
      <c r="J36" s="1">
        <v>330000</v>
      </c>
      <c r="K36" s="1">
        <v>330000</v>
      </c>
      <c r="L36" s="33">
        <f t="shared" si="1"/>
        <v>100</v>
      </c>
      <c r="M36" s="1"/>
      <c r="N36" s="1"/>
      <c r="O36" s="1">
        <v>0</v>
      </c>
      <c r="P36" s="1">
        <f t="shared" si="6"/>
        <v>0</v>
      </c>
      <c r="Q36" s="1"/>
      <c r="R36" s="1">
        <v>0</v>
      </c>
      <c r="S36" s="1">
        <f t="shared" si="7"/>
        <v>0</v>
      </c>
      <c r="T36" s="1">
        <v>0</v>
      </c>
      <c r="U36" s="1">
        <f t="shared" si="8"/>
        <v>0</v>
      </c>
    </row>
    <row r="37" spans="1:25" hidden="1" x14ac:dyDescent="0.2">
      <c r="A37" s="28" t="s">
        <v>28</v>
      </c>
      <c r="B37" s="29">
        <v>11</v>
      </c>
      <c r="C37" s="30" t="s">
        <v>31</v>
      </c>
      <c r="D37" s="31">
        <v>3239</v>
      </c>
      <c r="E37" s="32" t="s">
        <v>60</v>
      </c>
      <c r="G37" s="1">
        <v>4100000</v>
      </c>
      <c r="H37" s="1">
        <v>4100000</v>
      </c>
      <c r="I37" s="1">
        <v>4100000</v>
      </c>
      <c r="J37" s="1">
        <v>4100000</v>
      </c>
      <c r="K37" s="1">
        <v>2987399.63</v>
      </c>
      <c r="L37" s="33">
        <f t="shared" si="1"/>
        <v>72.8634056097561</v>
      </c>
      <c r="M37" s="1">
        <v>4107000</v>
      </c>
      <c r="N37" s="1">
        <v>4107000</v>
      </c>
      <c r="O37" s="1">
        <v>4200000</v>
      </c>
      <c r="P37" s="1">
        <f t="shared" si="6"/>
        <v>4200000</v>
      </c>
      <c r="Q37" s="1">
        <v>4198605</v>
      </c>
      <c r="R37" s="1">
        <v>4250000</v>
      </c>
      <c r="S37" s="1">
        <f t="shared" si="7"/>
        <v>4250000</v>
      </c>
      <c r="T37" s="1">
        <v>4300000</v>
      </c>
      <c r="U37" s="1">
        <f t="shared" si="8"/>
        <v>4300000</v>
      </c>
    </row>
    <row r="38" spans="1:25" s="23" customFormat="1" ht="15.75" hidden="1" x14ac:dyDescent="0.2">
      <c r="A38" s="24" t="s">
        <v>28</v>
      </c>
      <c r="B38" s="25">
        <v>11</v>
      </c>
      <c r="C38" s="26" t="s">
        <v>31</v>
      </c>
      <c r="D38" s="27">
        <v>324</v>
      </c>
      <c r="E38" s="20"/>
      <c r="F38" s="20"/>
      <c r="G38" s="21">
        <f>SUM(G39)</f>
        <v>95000</v>
      </c>
      <c r="H38" s="21">
        <f t="shared" ref="H38:U38" si="14">SUM(H39)</f>
        <v>95000</v>
      </c>
      <c r="I38" s="21">
        <f t="shared" si="14"/>
        <v>95000</v>
      </c>
      <c r="J38" s="21">
        <f t="shared" si="14"/>
        <v>95000</v>
      </c>
      <c r="K38" s="21">
        <f t="shared" si="14"/>
        <v>787</v>
      </c>
      <c r="L38" s="22">
        <f t="shared" si="1"/>
        <v>0.82842105263157895</v>
      </c>
      <c r="M38" s="21">
        <f t="shared" si="14"/>
        <v>93575</v>
      </c>
      <c r="N38" s="21">
        <f t="shared" si="14"/>
        <v>93575</v>
      </c>
      <c r="O38" s="21">
        <f t="shared" si="14"/>
        <v>50000</v>
      </c>
      <c r="P38" s="21">
        <f t="shared" si="14"/>
        <v>50000</v>
      </c>
      <c r="Q38" s="21">
        <f t="shared" si="14"/>
        <v>94979</v>
      </c>
      <c r="R38" s="21">
        <f t="shared" si="14"/>
        <v>60000</v>
      </c>
      <c r="S38" s="21">
        <f t="shared" si="14"/>
        <v>60000</v>
      </c>
      <c r="T38" s="21">
        <f t="shared" si="14"/>
        <v>70000</v>
      </c>
      <c r="U38" s="21">
        <f t="shared" si="14"/>
        <v>70000</v>
      </c>
      <c r="V38" s="21"/>
      <c r="W38" s="21"/>
      <c r="X38" s="21"/>
      <c r="Y38" s="12"/>
    </row>
    <row r="39" spans="1:25" ht="30" hidden="1" x14ac:dyDescent="0.2">
      <c r="A39" s="28" t="s">
        <v>28</v>
      </c>
      <c r="B39" s="29">
        <v>11</v>
      </c>
      <c r="C39" s="30" t="s">
        <v>31</v>
      </c>
      <c r="D39" s="31">
        <v>3241</v>
      </c>
      <c r="E39" s="32" t="s">
        <v>61</v>
      </c>
      <c r="G39" s="1">
        <v>95000</v>
      </c>
      <c r="H39" s="1">
        <v>95000</v>
      </c>
      <c r="I39" s="1">
        <v>95000</v>
      </c>
      <c r="J39" s="1">
        <v>95000</v>
      </c>
      <c r="K39" s="1">
        <v>787</v>
      </c>
      <c r="L39" s="33">
        <f t="shared" si="1"/>
        <v>0.82842105263157895</v>
      </c>
      <c r="M39" s="1">
        <v>93575</v>
      </c>
      <c r="N39" s="1">
        <v>93575</v>
      </c>
      <c r="O39" s="1">
        <v>50000</v>
      </c>
      <c r="P39" s="1">
        <f t="shared" si="6"/>
        <v>50000</v>
      </c>
      <c r="Q39" s="1">
        <v>94979</v>
      </c>
      <c r="R39" s="1">
        <v>60000</v>
      </c>
      <c r="S39" s="1">
        <f t="shared" si="7"/>
        <v>60000</v>
      </c>
      <c r="T39" s="1">
        <v>70000</v>
      </c>
      <c r="U39" s="1">
        <f t="shared" si="8"/>
        <v>70000</v>
      </c>
    </row>
    <row r="40" spans="1:25" s="23" customFormat="1" ht="15.75" hidden="1" x14ac:dyDescent="0.2">
      <c r="A40" s="24" t="s">
        <v>28</v>
      </c>
      <c r="B40" s="25">
        <v>11</v>
      </c>
      <c r="C40" s="26" t="s">
        <v>31</v>
      </c>
      <c r="D40" s="27">
        <v>329</v>
      </c>
      <c r="E40" s="20"/>
      <c r="F40" s="20"/>
      <c r="G40" s="21">
        <f>SUM(G41:G46)</f>
        <v>1463000</v>
      </c>
      <c r="H40" s="21">
        <f t="shared" ref="H40:U40" si="15">SUM(H41:H46)</f>
        <v>1463000</v>
      </c>
      <c r="I40" s="21">
        <f t="shared" si="15"/>
        <v>1463000</v>
      </c>
      <c r="J40" s="21">
        <f t="shared" si="15"/>
        <v>1463000</v>
      </c>
      <c r="K40" s="21">
        <f t="shared" si="15"/>
        <v>771406.32000000007</v>
      </c>
      <c r="L40" s="22">
        <f t="shared" si="1"/>
        <v>52.727704716336298</v>
      </c>
      <c r="M40" s="21">
        <f t="shared" si="15"/>
        <v>1441055</v>
      </c>
      <c r="N40" s="21">
        <f t="shared" si="15"/>
        <v>1441055</v>
      </c>
      <c r="O40" s="21">
        <f t="shared" si="15"/>
        <v>1500000</v>
      </c>
      <c r="P40" s="21">
        <f t="shared" si="15"/>
        <v>1500000</v>
      </c>
      <c r="Q40" s="21">
        <f t="shared" si="15"/>
        <v>1462671</v>
      </c>
      <c r="R40" s="21">
        <f t="shared" si="15"/>
        <v>1575000</v>
      </c>
      <c r="S40" s="21">
        <f t="shared" si="15"/>
        <v>1575000</v>
      </c>
      <c r="T40" s="21">
        <f t="shared" si="15"/>
        <v>1670000</v>
      </c>
      <c r="U40" s="21">
        <f t="shared" si="15"/>
        <v>1670000</v>
      </c>
      <c r="V40" s="21"/>
      <c r="W40" s="21"/>
      <c r="X40" s="21"/>
      <c r="Y40" s="12"/>
    </row>
    <row r="41" spans="1:25" ht="30" hidden="1" x14ac:dyDescent="0.2">
      <c r="A41" s="28" t="s">
        <v>28</v>
      </c>
      <c r="B41" s="29">
        <v>11</v>
      </c>
      <c r="C41" s="30" t="s">
        <v>31</v>
      </c>
      <c r="D41" s="31">
        <v>3291</v>
      </c>
      <c r="E41" s="32" t="s">
        <v>62</v>
      </c>
      <c r="G41" s="1">
        <v>700000</v>
      </c>
      <c r="H41" s="1">
        <v>700000</v>
      </c>
      <c r="I41" s="1">
        <v>700000</v>
      </c>
      <c r="J41" s="1">
        <v>700000</v>
      </c>
      <c r="K41" s="1">
        <v>416878.25</v>
      </c>
      <c r="L41" s="33">
        <f t="shared" si="1"/>
        <v>59.55403571428571</v>
      </c>
      <c r="M41" s="1">
        <v>689500</v>
      </c>
      <c r="N41" s="1">
        <v>689500</v>
      </c>
      <c r="O41" s="1">
        <v>700000</v>
      </c>
      <c r="P41" s="1">
        <f t="shared" si="6"/>
        <v>700000</v>
      </c>
      <c r="Q41" s="1">
        <v>699843</v>
      </c>
      <c r="R41" s="1">
        <v>750000</v>
      </c>
      <c r="S41" s="1">
        <f t="shared" si="7"/>
        <v>750000</v>
      </c>
      <c r="T41" s="1">
        <v>800000</v>
      </c>
      <c r="U41" s="1">
        <f t="shared" si="8"/>
        <v>800000</v>
      </c>
    </row>
    <row r="42" spans="1:25" hidden="1" x14ac:dyDescent="0.2">
      <c r="A42" s="28" t="s">
        <v>28</v>
      </c>
      <c r="B42" s="29">
        <v>11</v>
      </c>
      <c r="C42" s="30" t="s">
        <v>31</v>
      </c>
      <c r="D42" s="31">
        <v>3292</v>
      </c>
      <c r="E42" s="32" t="s">
        <v>63</v>
      </c>
      <c r="G42" s="1">
        <v>100000</v>
      </c>
      <c r="H42" s="1">
        <v>100000</v>
      </c>
      <c r="I42" s="1">
        <v>100000</v>
      </c>
      <c r="J42" s="1">
        <v>100000</v>
      </c>
      <c r="K42" s="1">
        <v>0</v>
      </c>
      <c r="L42" s="33">
        <f t="shared" si="1"/>
        <v>0</v>
      </c>
      <c r="M42" s="1">
        <v>98500</v>
      </c>
      <c r="N42" s="1">
        <v>98500</v>
      </c>
      <c r="O42" s="1">
        <v>100000</v>
      </c>
      <c r="P42" s="1">
        <f t="shared" si="6"/>
        <v>100000</v>
      </c>
      <c r="Q42" s="1">
        <v>99977</v>
      </c>
      <c r="R42" s="1">
        <v>100000</v>
      </c>
      <c r="S42" s="1">
        <f t="shared" si="7"/>
        <v>100000</v>
      </c>
      <c r="T42" s="1">
        <v>100000</v>
      </c>
      <c r="U42" s="1">
        <f t="shared" si="8"/>
        <v>100000</v>
      </c>
    </row>
    <row r="43" spans="1:25" hidden="1" x14ac:dyDescent="0.2">
      <c r="A43" s="28" t="s">
        <v>28</v>
      </c>
      <c r="B43" s="29">
        <v>11</v>
      </c>
      <c r="C43" s="30" t="s">
        <v>31</v>
      </c>
      <c r="D43" s="31">
        <v>3293</v>
      </c>
      <c r="E43" s="32" t="s">
        <v>64</v>
      </c>
      <c r="G43" s="1">
        <v>220000</v>
      </c>
      <c r="H43" s="1">
        <v>220000</v>
      </c>
      <c r="I43" s="1">
        <v>220000</v>
      </c>
      <c r="J43" s="1">
        <v>220000</v>
      </c>
      <c r="K43" s="1">
        <v>141434.08000000002</v>
      </c>
      <c r="L43" s="33">
        <f t="shared" si="1"/>
        <v>64.288218181818195</v>
      </c>
      <c r="M43" s="1">
        <v>216700</v>
      </c>
      <c r="N43" s="1">
        <v>216700</v>
      </c>
      <c r="O43" s="1">
        <v>290000</v>
      </c>
      <c r="P43" s="1">
        <f t="shared" si="6"/>
        <v>290000</v>
      </c>
      <c r="Q43" s="1">
        <v>219951</v>
      </c>
      <c r="R43" s="1">
        <v>300000</v>
      </c>
      <c r="S43" s="1">
        <f t="shared" si="7"/>
        <v>300000</v>
      </c>
      <c r="T43" s="1">
        <v>330000</v>
      </c>
      <c r="U43" s="1">
        <f t="shared" si="8"/>
        <v>330000</v>
      </c>
    </row>
    <row r="44" spans="1:25" hidden="1" x14ac:dyDescent="0.2">
      <c r="A44" s="28" t="s">
        <v>28</v>
      </c>
      <c r="B44" s="29">
        <v>11</v>
      </c>
      <c r="C44" s="30" t="s">
        <v>31</v>
      </c>
      <c r="D44" s="31">
        <v>3294</v>
      </c>
      <c r="E44" s="32" t="s">
        <v>65</v>
      </c>
      <c r="G44" s="1">
        <v>300000</v>
      </c>
      <c r="H44" s="1">
        <v>300000</v>
      </c>
      <c r="I44" s="1">
        <v>300000</v>
      </c>
      <c r="J44" s="1">
        <v>300000</v>
      </c>
      <c r="K44" s="1">
        <v>167209.51999999999</v>
      </c>
      <c r="L44" s="33">
        <f t="shared" si="1"/>
        <v>55.736506666666664</v>
      </c>
      <c r="M44" s="1">
        <v>295500</v>
      </c>
      <c r="N44" s="1">
        <v>295500</v>
      </c>
      <c r="O44" s="1">
        <v>300000</v>
      </c>
      <c r="P44" s="1">
        <f t="shared" si="6"/>
        <v>300000</v>
      </c>
      <c r="Q44" s="1">
        <v>299933</v>
      </c>
      <c r="R44" s="1">
        <v>300000</v>
      </c>
      <c r="S44" s="1">
        <f t="shared" si="7"/>
        <v>300000</v>
      </c>
      <c r="T44" s="1">
        <v>300000</v>
      </c>
      <c r="U44" s="1">
        <f t="shared" si="8"/>
        <v>300000</v>
      </c>
    </row>
    <row r="45" spans="1:25" hidden="1" x14ac:dyDescent="0.2">
      <c r="A45" s="28" t="s">
        <v>28</v>
      </c>
      <c r="B45" s="29">
        <v>11</v>
      </c>
      <c r="C45" s="30" t="s">
        <v>31</v>
      </c>
      <c r="D45" s="31">
        <v>3295</v>
      </c>
      <c r="E45" s="32" t="s">
        <v>66</v>
      </c>
      <c r="G45" s="1">
        <v>23000</v>
      </c>
      <c r="H45" s="1">
        <v>23000</v>
      </c>
      <c r="I45" s="1">
        <v>23000</v>
      </c>
      <c r="J45" s="1">
        <v>23000</v>
      </c>
      <c r="K45" s="1">
        <v>3620</v>
      </c>
      <c r="L45" s="33">
        <f t="shared" si="1"/>
        <v>15.739130434782608</v>
      </c>
      <c r="M45" s="1">
        <v>22655</v>
      </c>
      <c r="N45" s="1">
        <v>22655</v>
      </c>
      <c r="O45" s="1">
        <v>10000</v>
      </c>
      <c r="P45" s="1">
        <f t="shared" si="6"/>
        <v>10000</v>
      </c>
      <c r="Q45" s="1">
        <v>22994</v>
      </c>
      <c r="R45" s="1">
        <v>15000</v>
      </c>
      <c r="S45" s="1">
        <f t="shared" si="7"/>
        <v>15000</v>
      </c>
      <c r="T45" s="1">
        <v>20000</v>
      </c>
      <c r="U45" s="1">
        <f t="shared" si="8"/>
        <v>20000</v>
      </c>
    </row>
    <row r="46" spans="1:25" hidden="1" x14ac:dyDescent="0.2">
      <c r="A46" s="28" t="s">
        <v>28</v>
      </c>
      <c r="B46" s="29">
        <v>11</v>
      </c>
      <c r="C46" s="30" t="s">
        <v>31</v>
      </c>
      <c r="D46" s="31">
        <v>3299</v>
      </c>
      <c r="E46" s="32" t="s">
        <v>67</v>
      </c>
      <c r="G46" s="1">
        <v>120000</v>
      </c>
      <c r="H46" s="1">
        <v>120000</v>
      </c>
      <c r="I46" s="1">
        <v>120000</v>
      </c>
      <c r="J46" s="1">
        <v>120000</v>
      </c>
      <c r="K46" s="1">
        <v>42264.47</v>
      </c>
      <c r="L46" s="33">
        <f t="shared" si="1"/>
        <v>35.220391666666664</v>
      </c>
      <c r="M46" s="1">
        <v>118200</v>
      </c>
      <c r="N46" s="1">
        <v>118200</v>
      </c>
      <c r="O46" s="1">
        <v>100000</v>
      </c>
      <c r="P46" s="1">
        <f t="shared" si="6"/>
        <v>100000</v>
      </c>
      <c r="Q46" s="1">
        <v>119973</v>
      </c>
      <c r="R46" s="1">
        <v>110000</v>
      </c>
      <c r="S46" s="1">
        <f t="shared" si="7"/>
        <v>110000</v>
      </c>
      <c r="T46" s="1">
        <v>120000</v>
      </c>
      <c r="U46" s="1">
        <f t="shared" si="8"/>
        <v>120000</v>
      </c>
    </row>
    <row r="47" spans="1:25" s="23" customFormat="1" ht="15.75" hidden="1" x14ac:dyDescent="0.2">
      <c r="A47" s="24" t="s">
        <v>28</v>
      </c>
      <c r="B47" s="25">
        <v>11</v>
      </c>
      <c r="C47" s="26" t="s">
        <v>31</v>
      </c>
      <c r="D47" s="27">
        <v>343</v>
      </c>
      <c r="E47" s="20"/>
      <c r="F47" s="20"/>
      <c r="G47" s="21">
        <f>SUM(G48:G50)</f>
        <v>388000</v>
      </c>
      <c r="H47" s="21">
        <f t="shared" ref="H47:U47" si="16">SUM(H48:H50)</f>
        <v>388000</v>
      </c>
      <c r="I47" s="21">
        <f t="shared" si="16"/>
        <v>388000</v>
      </c>
      <c r="J47" s="21">
        <f t="shared" si="16"/>
        <v>388000</v>
      </c>
      <c r="K47" s="21">
        <f t="shared" si="16"/>
        <v>45682.909999999996</v>
      </c>
      <c r="L47" s="22">
        <f t="shared" si="1"/>
        <v>11.773945876288659</v>
      </c>
      <c r="M47" s="21">
        <f t="shared" si="16"/>
        <v>388000</v>
      </c>
      <c r="N47" s="21">
        <f t="shared" si="16"/>
        <v>388000</v>
      </c>
      <c r="O47" s="21">
        <f t="shared" si="16"/>
        <v>250000</v>
      </c>
      <c r="P47" s="21">
        <f t="shared" si="16"/>
        <v>250000</v>
      </c>
      <c r="Q47" s="21">
        <f t="shared" si="16"/>
        <v>388000</v>
      </c>
      <c r="R47" s="21">
        <f t="shared" si="16"/>
        <v>240000</v>
      </c>
      <c r="S47" s="21">
        <f t="shared" si="16"/>
        <v>240000</v>
      </c>
      <c r="T47" s="21">
        <f t="shared" si="16"/>
        <v>230000</v>
      </c>
      <c r="U47" s="21">
        <f t="shared" si="16"/>
        <v>230000</v>
      </c>
      <c r="V47" s="21"/>
      <c r="W47" s="21"/>
      <c r="X47" s="21"/>
      <c r="Y47" s="12"/>
    </row>
    <row r="48" spans="1:25" hidden="1" x14ac:dyDescent="0.2">
      <c r="A48" s="28" t="s">
        <v>28</v>
      </c>
      <c r="B48" s="29">
        <v>11</v>
      </c>
      <c r="C48" s="30" t="s">
        <v>31</v>
      </c>
      <c r="D48" s="31">
        <v>3431</v>
      </c>
      <c r="E48" s="32" t="s">
        <v>68</v>
      </c>
      <c r="G48" s="1">
        <v>40000</v>
      </c>
      <c r="H48" s="1">
        <v>40000</v>
      </c>
      <c r="I48" s="1">
        <v>40000</v>
      </c>
      <c r="J48" s="1">
        <v>40000</v>
      </c>
      <c r="K48" s="1">
        <v>30634.36</v>
      </c>
      <c r="L48" s="33">
        <f t="shared" si="1"/>
        <v>76.585900000000009</v>
      </c>
      <c r="M48" s="1">
        <v>40000</v>
      </c>
      <c r="N48" s="1">
        <v>40000</v>
      </c>
      <c r="O48" s="1">
        <v>50000</v>
      </c>
      <c r="P48" s="1">
        <f t="shared" si="6"/>
        <v>50000</v>
      </c>
      <c r="Q48" s="1">
        <v>40000</v>
      </c>
      <c r="R48" s="1">
        <v>60000</v>
      </c>
      <c r="S48" s="1">
        <f t="shared" si="7"/>
        <v>60000</v>
      </c>
      <c r="T48" s="1">
        <v>70000</v>
      </c>
      <c r="U48" s="1">
        <f t="shared" si="8"/>
        <v>70000</v>
      </c>
    </row>
    <row r="49" spans="1:25" hidden="1" x14ac:dyDescent="0.2">
      <c r="A49" s="28" t="s">
        <v>28</v>
      </c>
      <c r="B49" s="29">
        <v>11</v>
      </c>
      <c r="C49" s="30" t="s">
        <v>31</v>
      </c>
      <c r="D49" s="31">
        <v>3433</v>
      </c>
      <c r="E49" s="32" t="s">
        <v>69</v>
      </c>
      <c r="G49" s="1">
        <v>268000</v>
      </c>
      <c r="H49" s="1">
        <v>268000</v>
      </c>
      <c r="I49" s="1">
        <v>268000</v>
      </c>
      <c r="J49" s="1">
        <v>268000</v>
      </c>
      <c r="K49" s="1">
        <v>14620.81</v>
      </c>
      <c r="L49" s="33">
        <f t="shared" si="1"/>
        <v>5.4555261194029852</v>
      </c>
      <c r="M49" s="1">
        <v>268000</v>
      </c>
      <c r="N49" s="1">
        <v>268000</v>
      </c>
      <c r="O49" s="1">
        <v>150000</v>
      </c>
      <c r="P49" s="1">
        <f t="shared" si="6"/>
        <v>150000</v>
      </c>
      <c r="Q49" s="1">
        <v>268000</v>
      </c>
      <c r="R49" s="1">
        <v>130000</v>
      </c>
      <c r="S49" s="1">
        <f t="shared" si="7"/>
        <v>130000</v>
      </c>
      <c r="T49" s="1">
        <v>110000</v>
      </c>
      <c r="U49" s="1">
        <f t="shared" si="8"/>
        <v>110000</v>
      </c>
    </row>
    <row r="50" spans="1:25" hidden="1" x14ac:dyDescent="0.2">
      <c r="A50" s="28" t="s">
        <v>28</v>
      </c>
      <c r="B50" s="29">
        <v>11</v>
      </c>
      <c r="C50" s="30" t="s">
        <v>31</v>
      </c>
      <c r="D50" s="31">
        <v>3434</v>
      </c>
      <c r="E50" s="32" t="s">
        <v>70</v>
      </c>
      <c r="G50" s="1">
        <v>80000</v>
      </c>
      <c r="H50" s="1">
        <v>80000</v>
      </c>
      <c r="I50" s="1">
        <v>80000</v>
      </c>
      <c r="J50" s="1">
        <v>80000</v>
      </c>
      <c r="K50" s="1">
        <v>427.74</v>
      </c>
      <c r="L50" s="33">
        <f t="shared" si="1"/>
        <v>0.53467500000000001</v>
      </c>
      <c r="M50" s="1">
        <v>80000</v>
      </c>
      <c r="N50" s="1">
        <v>80000</v>
      </c>
      <c r="O50" s="1">
        <v>50000</v>
      </c>
      <c r="P50" s="1">
        <f t="shared" si="6"/>
        <v>50000</v>
      </c>
      <c r="Q50" s="1">
        <v>80000</v>
      </c>
      <c r="R50" s="1">
        <v>50000</v>
      </c>
      <c r="S50" s="1">
        <f t="shared" si="7"/>
        <v>50000</v>
      </c>
      <c r="T50" s="1">
        <v>50000</v>
      </c>
      <c r="U50" s="1">
        <f t="shared" si="8"/>
        <v>50000</v>
      </c>
    </row>
    <row r="51" spans="1:25" s="23" customFormat="1" ht="15.75" hidden="1" x14ac:dyDescent="0.2">
      <c r="A51" s="24" t="s">
        <v>28</v>
      </c>
      <c r="B51" s="25">
        <v>11</v>
      </c>
      <c r="C51" s="26" t="s">
        <v>31</v>
      </c>
      <c r="D51" s="27">
        <v>363</v>
      </c>
      <c r="E51" s="20"/>
      <c r="F51" s="20"/>
      <c r="G51" s="21">
        <f>SUM(G52)</f>
        <v>5000</v>
      </c>
      <c r="H51" s="21">
        <f t="shared" ref="H51:U51" si="17">SUM(H52)</f>
        <v>5000</v>
      </c>
      <c r="I51" s="21">
        <f t="shared" si="17"/>
        <v>5000</v>
      </c>
      <c r="J51" s="21">
        <f t="shared" si="17"/>
        <v>5000</v>
      </c>
      <c r="K51" s="21">
        <f t="shared" si="17"/>
        <v>0</v>
      </c>
      <c r="L51" s="22">
        <f t="shared" si="1"/>
        <v>0</v>
      </c>
      <c r="M51" s="21">
        <f t="shared" si="17"/>
        <v>5050</v>
      </c>
      <c r="N51" s="21">
        <f t="shared" si="17"/>
        <v>5050</v>
      </c>
      <c r="O51" s="21">
        <f t="shared" si="17"/>
        <v>5000</v>
      </c>
      <c r="P51" s="21">
        <f t="shared" si="17"/>
        <v>5000</v>
      </c>
      <c r="Q51" s="21">
        <f t="shared" si="17"/>
        <v>5303</v>
      </c>
      <c r="R51" s="21">
        <f t="shared" si="17"/>
        <v>7500</v>
      </c>
      <c r="S51" s="21">
        <f t="shared" si="17"/>
        <v>7500</v>
      </c>
      <c r="T51" s="21">
        <f t="shared" si="17"/>
        <v>10000</v>
      </c>
      <c r="U51" s="21">
        <f t="shared" si="17"/>
        <v>10000</v>
      </c>
      <c r="V51" s="21"/>
      <c r="W51" s="21"/>
      <c r="X51" s="21"/>
      <c r="Y51" s="12"/>
    </row>
    <row r="52" spans="1:25" hidden="1" x14ac:dyDescent="0.2">
      <c r="A52" s="28" t="s">
        <v>28</v>
      </c>
      <c r="B52" s="29">
        <v>11</v>
      </c>
      <c r="C52" s="30" t="s">
        <v>31</v>
      </c>
      <c r="D52" s="31">
        <v>3631</v>
      </c>
      <c r="E52" s="32" t="s">
        <v>71</v>
      </c>
      <c r="G52" s="1">
        <v>5000</v>
      </c>
      <c r="H52" s="1">
        <v>5000</v>
      </c>
      <c r="I52" s="1">
        <v>5000</v>
      </c>
      <c r="J52" s="1">
        <v>5000</v>
      </c>
      <c r="K52" s="1">
        <v>0</v>
      </c>
      <c r="L52" s="33">
        <f t="shared" si="1"/>
        <v>0</v>
      </c>
      <c r="M52" s="1">
        <v>5050</v>
      </c>
      <c r="N52" s="1">
        <v>5050</v>
      </c>
      <c r="O52" s="1">
        <v>5000</v>
      </c>
      <c r="P52" s="1">
        <f t="shared" si="6"/>
        <v>5000</v>
      </c>
      <c r="Q52" s="1">
        <v>5303</v>
      </c>
      <c r="R52" s="1">
        <v>7500</v>
      </c>
      <c r="S52" s="1">
        <f t="shared" si="7"/>
        <v>7500</v>
      </c>
      <c r="T52" s="1">
        <v>10000</v>
      </c>
      <c r="U52" s="1">
        <f t="shared" si="8"/>
        <v>10000</v>
      </c>
    </row>
    <row r="53" spans="1:25" s="23" customFormat="1" ht="15.75" hidden="1" x14ac:dyDescent="0.2">
      <c r="A53" s="24" t="s">
        <v>28</v>
      </c>
      <c r="B53" s="25">
        <v>11</v>
      </c>
      <c r="C53" s="26" t="s">
        <v>31</v>
      </c>
      <c r="D53" s="27">
        <v>372</v>
      </c>
      <c r="E53" s="20"/>
      <c r="F53" s="20"/>
      <c r="G53" s="21">
        <f>SUM(G54)</f>
        <v>130000</v>
      </c>
      <c r="H53" s="21">
        <f t="shared" ref="H53:U53" si="18">SUM(H54)</f>
        <v>130000</v>
      </c>
      <c r="I53" s="21">
        <f t="shared" si="18"/>
        <v>130000</v>
      </c>
      <c r="J53" s="21">
        <f t="shared" si="18"/>
        <v>130000</v>
      </c>
      <c r="K53" s="21">
        <f t="shared" si="18"/>
        <v>25772.5</v>
      </c>
      <c r="L53" s="22">
        <f t="shared" si="1"/>
        <v>19.824999999999999</v>
      </c>
      <c r="M53" s="21">
        <f t="shared" si="18"/>
        <v>166000</v>
      </c>
      <c r="N53" s="21">
        <f t="shared" si="18"/>
        <v>166000</v>
      </c>
      <c r="O53" s="21">
        <f t="shared" si="18"/>
        <v>140000</v>
      </c>
      <c r="P53" s="21">
        <f t="shared" si="18"/>
        <v>140000</v>
      </c>
      <c r="Q53" s="21">
        <f t="shared" si="18"/>
        <v>166000</v>
      </c>
      <c r="R53" s="21">
        <f t="shared" si="18"/>
        <v>150000</v>
      </c>
      <c r="S53" s="21">
        <f t="shared" si="18"/>
        <v>150000</v>
      </c>
      <c r="T53" s="21">
        <f t="shared" si="18"/>
        <v>160000</v>
      </c>
      <c r="U53" s="21">
        <f t="shared" si="18"/>
        <v>160000</v>
      </c>
      <c r="V53" s="21"/>
      <c r="W53" s="21"/>
      <c r="X53" s="21"/>
      <c r="Y53" s="12"/>
    </row>
    <row r="54" spans="1:25" hidden="1" x14ac:dyDescent="0.2">
      <c r="A54" s="28" t="s">
        <v>28</v>
      </c>
      <c r="B54" s="29">
        <v>11</v>
      </c>
      <c r="C54" s="30" t="s">
        <v>31</v>
      </c>
      <c r="D54" s="31">
        <v>3721</v>
      </c>
      <c r="E54" s="32" t="s">
        <v>72</v>
      </c>
      <c r="G54" s="1">
        <v>130000</v>
      </c>
      <c r="H54" s="1">
        <v>130000</v>
      </c>
      <c r="I54" s="1">
        <v>130000</v>
      </c>
      <c r="J54" s="1">
        <v>130000</v>
      </c>
      <c r="K54" s="1">
        <v>25772.5</v>
      </c>
      <c r="L54" s="33">
        <f t="shared" si="1"/>
        <v>19.824999999999999</v>
      </c>
      <c r="M54" s="1">
        <v>166000</v>
      </c>
      <c r="N54" s="1">
        <v>166000</v>
      </c>
      <c r="O54" s="1">
        <v>140000</v>
      </c>
      <c r="P54" s="1">
        <f t="shared" si="6"/>
        <v>140000</v>
      </c>
      <c r="Q54" s="1">
        <v>166000</v>
      </c>
      <c r="R54" s="1">
        <v>150000</v>
      </c>
      <c r="S54" s="1">
        <f t="shared" si="7"/>
        <v>150000</v>
      </c>
      <c r="T54" s="1">
        <v>160000</v>
      </c>
      <c r="U54" s="1">
        <f t="shared" si="8"/>
        <v>160000</v>
      </c>
    </row>
    <row r="55" spans="1:25" s="23" customFormat="1" ht="15.75" hidden="1" x14ac:dyDescent="0.2">
      <c r="A55" s="24" t="s">
        <v>28</v>
      </c>
      <c r="B55" s="25">
        <v>11</v>
      </c>
      <c r="C55" s="26" t="s">
        <v>31</v>
      </c>
      <c r="D55" s="27">
        <v>381</v>
      </c>
      <c r="E55" s="20"/>
      <c r="F55" s="20"/>
      <c r="G55" s="21">
        <f>SUM(G56)</f>
        <v>5000</v>
      </c>
      <c r="H55" s="21">
        <f t="shared" ref="H55:U55" si="19">SUM(H56)</f>
        <v>5000</v>
      </c>
      <c r="I55" s="21">
        <f t="shared" si="19"/>
        <v>5000</v>
      </c>
      <c r="J55" s="21">
        <f t="shared" si="19"/>
        <v>5000</v>
      </c>
      <c r="K55" s="21">
        <f t="shared" si="19"/>
        <v>0</v>
      </c>
      <c r="L55" s="22">
        <f t="shared" si="1"/>
        <v>0</v>
      </c>
      <c r="M55" s="21">
        <f t="shared" si="19"/>
        <v>5050</v>
      </c>
      <c r="N55" s="21">
        <f t="shared" si="19"/>
        <v>5050</v>
      </c>
      <c r="O55" s="21">
        <f t="shared" si="19"/>
        <v>5000</v>
      </c>
      <c r="P55" s="21">
        <f t="shared" si="19"/>
        <v>5000</v>
      </c>
      <c r="Q55" s="21">
        <f t="shared" si="19"/>
        <v>5303</v>
      </c>
      <c r="R55" s="21">
        <f t="shared" si="19"/>
        <v>5500</v>
      </c>
      <c r="S55" s="21">
        <f t="shared" si="19"/>
        <v>5500</v>
      </c>
      <c r="T55" s="21">
        <f t="shared" si="19"/>
        <v>10000</v>
      </c>
      <c r="U55" s="21">
        <f t="shared" si="19"/>
        <v>10000</v>
      </c>
      <c r="V55" s="21"/>
      <c r="W55" s="21"/>
      <c r="X55" s="21"/>
      <c r="Y55" s="12"/>
    </row>
    <row r="56" spans="1:25" hidden="1" x14ac:dyDescent="0.2">
      <c r="A56" s="28" t="s">
        <v>28</v>
      </c>
      <c r="B56" s="29">
        <v>11</v>
      </c>
      <c r="C56" s="30" t="s">
        <v>31</v>
      </c>
      <c r="D56" s="31">
        <v>3811</v>
      </c>
      <c r="E56" s="32" t="s">
        <v>73</v>
      </c>
      <c r="G56" s="1">
        <v>5000</v>
      </c>
      <c r="H56" s="1">
        <v>5000</v>
      </c>
      <c r="I56" s="1">
        <v>5000</v>
      </c>
      <c r="J56" s="1">
        <v>5000</v>
      </c>
      <c r="K56" s="1">
        <v>0</v>
      </c>
      <c r="L56" s="33">
        <f t="shared" si="1"/>
        <v>0</v>
      </c>
      <c r="M56" s="1">
        <v>5050</v>
      </c>
      <c r="N56" s="1">
        <v>5050</v>
      </c>
      <c r="O56" s="1">
        <v>5000</v>
      </c>
      <c r="P56" s="1">
        <f t="shared" si="6"/>
        <v>5000</v>
      </c>
      <c r="Q56" s="1">
        <v>5303</v>
      </c>
      <c r="R56" s="1">
        <v>5500</v>
      </c>
      <c r="S56" s="1">
        <f t="shared" si="7"/>
        <v>5500</v>
      </c>
      <c r="T56" s="1">
        <v>10000</v>
      </c>
      <c r="U56" s="1">
        <f t="shared" si="8"/>
        <v>10000</v>
      </c>
    </row>
    <row r="57" spans="1:25" s="23" customFormat="1" ht="15.75" hidden="1" x14ac:dyDescent="0.2">
      <c r="A57" s="24" t="s">
        <v>28</v>
      </c>
      <c r="B57" s="25">
        <v>11</v>
      </c>
      <c r="C57" s="26" t="s">
        <v>31</v>
      </c>
      <c r="D57" s="27">
        <v>422</v>
      </c>
      <c r="E57" s="20"/>
      <c r="F57" s="20"/>
      <c r="G57" s="21">
        <f>SUM(G58:G61)</f>
        <v>825000</v>
      </c>
      <c r="H57" s="21">
        <f t="shared" ref="H57:U57" si="20">SUM(H58:H61)</f>
        <v>825000</v>
      </c>
      <c r="I57" s="21">
        <f t="shared" si="20"/>
        <v>825000</v>
      </c>
      <c r="J57" s="21">
        <f t="shared" si="20"/>
        <v>825000</v>
      </c>
      <c r="K57" s="21">
        <f t="shared" si="20"/>
        <v>100251.13</v>
      </c>
      <c r="L57" s="22">
        <f t="shared" si="1"/>
        <v>12.151652121212122</v>
      </c>
      <c r="M57" s="21">
        <f t="shared" si="20"/>
        <v>935175</v>
      </c>
      <c r="N57" s="21">
        <f t="shared" si="20"/>
        <v>935175</v>
      </c>
      <c r="O57" s="21">
        <f t="shared" si="20"/>
        <v>2000000</v>
      </c>
      <c r="P57" s="21">
        <f t="shared" si="20"/>
        <v>2000000</v>
      </c>
      <c r="Q57" s="21">
        <f t="shared" si="20"/>
        <v>981934</v>
      </c>
      <c r="R57" s="21">
        <f t="shared" si="20"/>
        <v>970000</v>
      </c>
      <c r="S57" s="21">
        <f t="shared" si="20"/>
        <v>970000</v>
      </c>
      <c r="T57" s="21">
        <f t="shared" si="20"/>
        <v>800000</v>
      </c>
      <c r="U57" s="21">
        <f t="shared" si="20"/>
        <v>800000</v>
      </c>
      <c r="V57" s="21"/>
      <c r="W57" s="21"/>
      <c r="X57" s="21"/>
      <c r="Y57" s="12"/>
    </row>
    <row r="58" spans="1:25" hidden="1" x14ac:dyDescent="0.2">
      <c r="A58" s="28" t="s">
        <v>28</v>
      </c>
      <c r="B58" s="29">
        <v>11</v>
      </c>
      <c r="C58" s="30" t="s">
        <v>31</v>
      </c>
      <c r="D58" s="31">
        <v>4221</v>
      </c>
      <c r="E58" s="32" t="s">
        <v>74</v>
      </c>
      <c r="G58" s="1">
        <v>345000</v>
      </c>
      <c r="H58" s="1">
        <v>345000</v>
      </c>
      <c r="I58" s="1">
        <v>345000</v>
      </c>
      <c r="J58" s="1">
        <v>345000</v>
      </c>
      <c r="K58" s="1">
        <v>31543.75</v>
      </c>
      <c r="L58" s="33">
        <f t="shared" si="1"/>
        <v>9.1431159420289863</v>
      </c>
      <c r="M58" s="1">
        <v>348795</v>
      </c>
      <c r="N58" s="1">
        <v>348795</v>
      </c>
      <c r="O58" s="1">
        <v>300000</v>
      </c>
      <c r="P58" s="1">
        <f t="shared" si="6"/>
        <v>300000</v>
      </c>
      <c r="Q58" s="1">
        <v>366235</v>
      </c>
      <c r="R58" s="1">
        <v>350000</v>
      </c>
      <c r="S58" s="1">
        <f t="shared" si="7"/>
        <v>350000</v>
      </c>
      <c r="T58" s="1">
        <v>400000</v>
      </c>
      <c r="U58" s="1">
        <f t="shared" si="8"/>
        <v>400000</v>
      </c>
    </row>
    <row r="59" spans="1:25" hidden="1" x14ac:dyDescent="0.2">
      <c r="A59" s="28" t="s">
        <v>28</v>
      </c>
      <c r="B59" s="29">
        <v>11</v>
      </c>
      <c r="C59" s="30" t="s">
        <v>31</v>
      </c>
      <c r="D59" s="31">
        <v>4222</v>
      </c>
      <c r="E59" s="32" t="s">
        <v>75</v>
      </c>
      <c r="G59" s="1">
        <v>150000</v>
      </c>
      <c r="H59" s="1">
        <v>150000</v>
      </c>
      <c r="I59" s="1">
        <v>150000</v>
      </c>
      <c r="J59" s="1">
        <v>150000</v>
      </c>
      <c r="K59" s="1">
        <v>9005.2199999999993</v>
      </c>
      <c r="L59" s="33">
        <f t="shared" si="1"/>
        <v>6.0034799999999988</v>
      </c>
      <c r="M59" s="1">
        <v>151650</v>
      </c>
      <c r="N59" s="1">
        <v>151650</v>
      </c>
      <c r="O59" s="1">
        <v>1200000</v>
      </c>
      <c r="P59" s="1">
        <f t="shared" si="6"/>
        <v>1200000</v>
      </c>
      <c r="Q59" s="1">
        <v>159233</v>
      </c>
      <c r="R59" s="1">
        <v>300000</v>
      </c>
      <c r="S59" s="1">
        <f t="shared" si="7"/>
        <v>300000</v>
      </c>
      <c r="T59" s="1">
        <v>150000</v>
      </c>
      <c r="U59" s="1">
        <f t="shared" si="8"/>
        <v>150000</v>
      </c>
    </row>
    <row r="60" spans="1:25" hidden="1" x14ac:dyDescent="0.2">
      <c r="A60" s="28" t="s">
        <v>28</v>
      </c>
      <c r="B60" s="29">
        <v>11</v>
      </c>
      <c r="C60" s="30" t="s">
        <v>31</v>
      </c>
      <c r="D60" s="31">
        <v>4223</v>
      </c>
      <c r="E60" s="32" t="s">
        <v>76</v>
      </c>
      <c r="G60" s="1">
        <v>170000</v>
      </c>
      <c r="H60" s="1">
        <v>170000</v>
      </c>
      <c r="I60" s="1">
        <v>170000</v>
      </c>
      <c r="J60" s="1">
        <v>170000</v>
      </c>
      <c r="K60" s="1">
        <v>46907.76</v>
      </c>
      <c r="L60" s="33">
        <f t="shared" si="1"/>
        <v>27.5928</v>
      </c>
      <c r="M60" s="1">
        <v>171870</v>
      </c>
      <c r="N60" s="1">
        <v>171870</v>
      </c>
      <c r="O60" s="1">
        <v>100000</v>
      </c>
      <c r="P60" s="1">
        <f t="shared" si="6"/>
        <v>100000</v>
      </c>
      <c r="Q60" s="1">
        <v>180463</v>
      </c>
      <c r="R60" s="1">
        <v>120000</v>
      </c>
      <c r="S60" s="1">
        <f t="shared" si="7"/>
        <v>120000</v>
      </c>
      <c r="T60" s="1">
        <v>150000</v>
      </c>
      <c r="U60" s="1">
        <f t="shared" si="8"/>
        <v>150000</v>
      </c>
    </row>
    <row r="61" spans="1:25" hidden="1" x14ac:dyDescent="0.2">
      <c r="A61" s="28" t="s">
        <v>28</v>
      </c>
      <c r="B61" s="29">
        <v>11</v>
      </c>
      <c r="C61" s="30" t="s">
        <v>31</v>
      </c>
      <c r="D61" s="31">
        <v>4227</v>
      </c>
      <c r="E61" s="32" t="s">
        <v>77</v>
      </c>
      <c r="G61" s="1">
        <v>160000</v>
      </c>
      <c r="H61" s="1">
        <v>160000</v>
      </c>
      <c r="I61" s="1">
        <v>160000</v>
      </c>
      <c r="J61" s="1">
        <v>160000</v>
      </c>
      <c r="K61" s="1">
        <v>12794.4</v>
      </c>
      <c r="L61" s="33">
        <f t="shared" si="1"/>
        <v>7.9964999999999993</v>
      </c>
      <c r="M61" s="1">
        <v>262860</v>
      </c>
      <c r="N61" s="1">
        <v>262860</v>
      </c>
      <c r="O61" s="1">
        <v>400000</v>
      </c>
      <c r="P61" s="1">
        <f t="shared" si="6"/>
        <v>400000</v>
      </c>
      <c r="Q61" s="1">
        <v>276003</v>
      </c>
      <c r="R61" s="1">
        <v>200000</v>
      </c>
      <c r="S61" s="1">
        <f t="shared" si="7"/>
        <v>200000</v>
      </c>
      <c r="T61" s="1">
        <v>100000</v>
      </c>
      <c r="U61" s="1">
        <f t="shared" si="8"/>
        <v>100000</v>
      </c>
    </row>
    <row r="62" spans="1:25" s="23" customFormat="1" ht="15.75" hidden="1" x14ac:dyDescent="0.2">
      <c r="A62" s="24" t="s">
        <v>28</v>
      </c>
      <c r="B62" s="25">
        <v>61</v>
      </c>
      <c r="C62" s="26" t="s">
        <v>31</v>
      </c>
      <c r="D62" s="27">
        <v>326</v>
      </c>
      <c r="E62" s="20"/>
      <c r="F62" s="20"/>
      <c r="G62" s="21"/>
      <c r="H62" s="21"/>
      <c r="I62" s="21">
        <f>I63</f>
        <v>0</v>
      </c>
      <c r="J62" s="21">
        <f>J63</f>
        <v>0</v>
      </c>
      <c r="K62" s="21">
        <f>K63</f>
        <v>3942274.38</v>
      </c>
      <c r="L62" s="22" t="str">
        <f t="shared" si="1"/>
        <v>-</v>
      </c>
      <c r="M62" s="21"/>
      <c r="N62" s="21"/>
      <c r="O62" s="21">
        <f>O63</f>
        <v>0</v>
      </c>
      <c r="P62" s="21">
        <f t="shared" ref="P62:U62" si="21">P63</f>
        <v>0</v>
      </c>
      <c r="Q62" s="21">
        <f t="shared" si="21"/>
        <v>0</v>
      </c>
      <c r="R62" s="21">
        <f t="shared" si="21"/>
        <v>0</v>
      </c>
      <c r="S62" s="21">
        <f t="shared" si="21"/>
        <v>0</v>
      </c>
      <c r="T62" s="21">
        <f t="shared" si="21"/>
        <v>0</v>
      </c>
      <c r="U62" s="21">
        <f t="shared" si="21"/>
        <v>0</v>
      </c>
      <c r="V62" s="21"/>
      <c r="W62" s="21"/>
      <c r="X62" s="21"/>
      <c r="Y62" s="12"/>
    </row>
    <row r="63" spans="1:25" hidden="1" x14ac:dyDescent="0.2">
      <c r="A63" s="28" t="s">
        <v>28</v>
      </c>
      <c r="B63" s="29">
        <v>61</v>
      </c>
      <c r="C63" s="30" t="s">
        <v>31</v>
      </c>
      <c r="D63" s="31">
        <v>3237</v>
      </c>
      <c r="E63" s="32" t="s">
        <v>58</v>
      </c>
      <c r="I63" s="1">
        <v>0</v>
      </c>
      <c r="J63" s="35"/>
      <c r="K63" s="1">
        <v>3942274.38</v>
      </c>
      <c r="L63" s="33" t="str">
        <f t="shared" si="1"/>
        <v>-</v>
      </c>
      <c r="M63" s="1"/>
      <c r="N63" s="1"/>
      <c r="O63" s="1"/>
      <c r="P63" s="35"/>
      <c r="Q63" s="1"/>
      <c r="R63" s="1"/>
      <c r="S63" s="35"/>
      <c r="T63" s="1"/>
      <c r="U63" s="35"/>
    </row>
    <row r="64" spans="1:25" s="23" customFormat="1" ht="78.75" x14ac:dyDescent="0.2">
      <c r="A64" s="277" t="s">
        <v>78</v>
      </c>
      <c r="B64" s="277"/>
      <c r="C64" s="277"/>
      <c r="D64" s="277"/>
      <c r="E64" s="20" t="s">
        <v>79</v>
      </c>
      <c r="F64" s="20" t="s">
        <v>30</v>
      </c>
      <c r="G64" s="21">
        <f>G65+G67+G71</f>
        <v>1740000</v>
      </c>
      <c r="H64" s="21">
        <f t="shared" ref="H64:U64" si="22">H65+H67+H71</f>
        <v>1740000</v>
      </c>
      <c r="I64" s="21">
        <f t="shared" si="22"/>
        <v>2740000</v>
      </c>
      <c r="J64" s="21">
        <f t="shared" si="22"/>
        <v>2740000</v>
      </c>
      <c r="K64" s="21">
        <f t="shared" si="22"/>
        <v>1388852.3499999999</v>
      </c>
      <c r="L64" s="22">
        <f t="shared" si="1"/>
        <v>50.688041970802914</v>
      </c>
      <c r="M64" s="21">
        <f t="shared" si="22"/>
        <v>1713900</v>
      </c>
      <c r="N64" s="21">
        <f t="shared" si="22"/>
        <v>1713900</v>
      </c>
      <c r="O64" s="21">
        <f t="shared" si="22"/>
        <v>2300000</v>
      </c>
      <c r="P64" s="21">
        <f t="shared" si="22"/>
        <v>2300000</v>
      </c>
      <c r="Q64" s="21">
        <f t="shared" si="22"/>
        <v>1739610</v>
      </c>
      <c r="R64" s="21">
        <f t="shared" si="22"/>
        <v>2400000</v>
      </c>
      <c r="S64" s="21">
        <f t="shared" si="22"/>
        <v>2400000</v>
      </c>
      <c r="T64" s="21">
        <f t="shared" si="22"/>
        <v>2670000</v>
      </c>
      <c r="U64" s="21">
        <f t="shared" si="22"/>
        <v>2670000</v>
      </c>
      <c r="V64" s="21"/>
      <c r="W64" s="21"/>
      <c r="X64" s="21"/>
      <c r="Y64" s="12"/>
    </row>
    <row r="65" spans="1:25" s="23" customFormat="1" ht="15.75" hidden="1" x14ac:dyDescent="0.2">
      <c r="A65" s="24" t="s">
        <v>78</v>
      </c>
      <c r="B65" s="25">
        <v>11</v>
      </c>
      <c r="C65" s="26" t="s">
        <v>31</v>
      </c>
      <c r="D65" s="27">
        <v>322</v>
      </c>
      <c r="E65" s="20"/>
      <c r="F65" s="20"/>
      <c r="G65" s="21">
        <f>SUM(G66)</f>
        <v>180000</v>
      </c>
      <c r="H65" s="21">
        <f t="shared" ref="H65:U65" si="23">SUM(H66)</f>
        <v>180000</v>
      </c>
      <c r="I65" s="21">
        <f t="shared" si="23"/>
        <v>180000</v>
      </c>
      <c r="J65" s="21">
        <f t="shared" si="23"/>
        <v>180000</v>
      </c>
      <c r="K65" s="21">
        <f t="shared" si="23"/>
        <v>79131.960000000006</v>
      </c>
      <c r="L65" s="22">
        <f t="shared" si="1"/>
        <v>43.962200000000003</v>
      </c>
      <c r="M65" s="21">
        <f t="shared" si="23"/>
        <v>177300</v>
      </c>
      <c r="N65" s="21">
        <f t="shared" si="23"/>
        <v>177300</v>
      </c>
      <c r="O65" s="21">
        <f t="shared" si="23"/>
        <v>150000</v>
      </c>
      <c r="P65" s="21">
        <f t="shared" si="23"/>
        <v>150000</v>
      </c>
      <c r="Q65" s="21">
        <f t="shared" si="23"/>
        <v>179960</v>
      </c>
      <c r="R65" s="21">
        <f t="shared" si="23"/>
        <v>150000</v>
      </c>
      <c r="S65" s="21">
        <f t="shared" si="23"/>
        <v>150000</v>
      </c>
      <c r="T65" s="21">
        <f t="shared" si="23"/>
        <v>150000</v>
      </c>
      <c r="U65" s="21">
        <f t="shared" si="23"/>
        <v>150000</v>
      </c>
      <c r="V65" s="21"/>
      <c r="W65" s="21"/>
      <c r="X65" s="21"/>
      <c r="Y65" s="12"/>
    </row>
    <row r="66" spans="1:25" s="37" customFormat="1" hidden="1" x14ac:dyDescent="0.2">
      <c r="A66" s="28" t="s">
        <v>78</v>
      </c>
      <c r="B66" s="29">
        <v>11</v>
      </c>
      <c r="C66" s="30" t="s">
        <v>31</v>
      </c>
      <c r="D66" s="31">
        <v>3225</v>
      </c>
      <c r="E66" s="32" t="s">
        <v>50</v>
      </c>
      <c r="F66" s="36"/>
      <c r="G66" s="1">
        <v>180000</v>
      </c>
      <c r="H66" s="1">
        <v>180000</v>
      </c>
      <c r="I66" s="1">
        <v>180000</v>
      </c>
      <c r="J66" s="1">
        <v>180000</v>
      </c>
      <c r="K66" s="1">
        <v>79131.960000000006</v>
      </c>
      <c r="L66" s="33">
        <f t="shared" si="1"/>
        <v>43.962200000000003</v>
      </c>
      <c r="M66" s="1">
        <v>177300</v>
      </c>
      <c r="N66" s="1">
        <v>177300</v>
      </c>
      <c r="O66" s="1">
        <v>150000</v>
      </c>
      <c r="P66" s="1">
        <f>O66</f>
        <v>150000</v>
      </c>
      <c r="Q66" s="1">
        <v>179960</v>
      </c>
      <c r="R66" s="1">
        <v>150000</v>
      </c>
      <c r="S66" s="1">
        <f>R66</f>
        <v>150000</v>
      </c>
      <c r="T66" s="1">
        <v>150000</v>
      </c>
      <c r="U66" s="1">
        <f>T66</f>
        <v>150000</v>
      </c>
      <c r="V66" s="2"/>
      <c r="W66" s="2"/>
      <c r="X66" s="2"/>
      <c r="Y66" s="86"/>
    </row>
    <row r="67" spans="1:25" s="39" customFormat="1" ht="15.75" hidden="1" x14ac:dyDescent="0.2">
      <c r="A67" s="24" t="s">
        <v>78</v>
      </c>
      <c r="B67" s="25">
        <v>11</v>
      </c>
      <c r="C67" s="26" t="s">
        <v>31</v>
      </c>
      <c r="D67" s="27">
        <v>323</v>
      </c>
      <c r="E67" s="20"/>
      <c r="F67" s="38"/>
      <c r="G67" s="21">
        <f>SUM(G68:G70)</f>
        <v>1360000</v>
      </c>
      <c r="H67" s="21">
        <f t="shared" ref="H67:U67" si="24">SUM(H68:H70)</f>
        <v>1360000</v>
      </c>
      <c r="I67" s="21">
        <f t="shared" si="24"/>
        <v>2360000</v>
      </c>
      <c r="J67" s="21">
        <f t="shared" si="24"/>
        <v>2360000</v>
      </c>
      <c r="K67" s="21">
        <f t="shared" si="24"/>
        <v>1112993.1499999999</v>
      </c>
      <c r="L67" s="22">
        <f t="shared" si="1"/>
        <v>47.160726694915247</v>
      </c>
      <c r="M67" s="21">
        <f t="shared" si="24"/>
        <v>1339600</v>
      </c>
      <c r="N67" s="21">
        <f t="shared" si="24"/>
        <v>1339600</v>
      </c>
      <c r="O67" s="21">
        <f t="shared" si="24"/>
        <v>1800000</v>
      </c>
      <c r="P67" s="21">
        <f t="shared" si="24"/>
        <v>1800000</v>
      </c>
      <c r="Q67" s="21">
        <f t="shared" si="24"/>
        <v>1359695</v>
      </c>
      <c r="R67" s="21">
        <f t="shared" si="24"/>
        <v>1900000</v>
      </c>
      <c r="S67" s="21">
        <f t="shared" si="24"/>
        <v>1900000</v>
      </c>
      <c r="T67" s="21">
        <f t="shared" si="24"/>
        <v>2200000</v>
      </c>
      <c r="U67" s="21">
        <f t="shared" si="24"/>
        <v>2200000</v>
      </c>
      <c r="V67" s="82"/>
      <c r="W67" s="82"/>
      <c r="X67" s="82"/>
      <c r="Y67" s="87"/>
    </row>
    <row r="68" spans="1:25" s="23" customFormat="1" ht="15.75" hidden="1" x14ac:dyDescent="0.2">
      <c r="A68" s="28" t="s">
        <v>78</v>
      </c>
      <c r="B68" s="29">
        <v>11</v>
      </c>
      <c r="C68" s="30" t="s">
        <v>31</v>
      </c>
      <c r="D68" s="31">
        <v>3232</v>
      </c>
      <c r="E68" s="32" t="s">
        <v>53</v>
      </c>
      <c r="F68" s="32"/>
      <c r="G68" s="1">
        <v>680000</v>
      </c>
      <c r="H68" s="1">
        <v>680000</v>
      </c>
      <c r="I68" s="1">
        <v>680000</v>
      </c>
      <c r="J68" s="1">
        <v>680000</v>
      </c>
      <c r="K68" s="1">
        <v>416406.75</v>
      </c>
      <c r="L68" s="33">
        <f t="shared" si="1"/>
        <v>61.236286764705881</v>
      </c>
      <c r="M68" s="1">
        <v>669800</v>
      </c>
      <c r="N68" s="1">
        <v>669800</v>
      </c>
      <c r="O68" s="1">
        <v>600000</v>
      </c>
      <c r="P68" s="1">
        <f>O68</f>
        <v>600000</v>
      </c>
      <c r="Q68" s="1">
        <v>679847</v>
      </c>
      <c r="R68" s="1">
        <v>500000</v>
      </c>
      <c r="S68" s="1">
        <f>R68</f>
        <v>500000</v>
      </c>
      <c r="T68" s="1">
        <v>500000</v>
      </c>
      <c r="U68" s="1">
        <f>T68</f>
        <v>500000</v>
      </c>
      <c r="V68" s="21"/>
      <c r="W68" s="21"/>
      <c r="X68" s="21"/>
      <c r="Y68" s="12"/>
    </row>
    <row r="69" spans="1:25" s="23" customFormat="1" ht="15.75" hidden="1" x14ac:dyDescent="0.2">
      <c r="A69" s="28" t="s">
        <v>78</v>
      </c>
      <c r="B69" s="29">
        <v>11</v>
      </c>
      <c r="C69" s="30" t="s">
        <v>31</v>
      </c>
      <c r="D69" s="31">
        <v>3235</v>
      </c>
      <c r="E69" s="32" t="s">
        <v>56</v>
      </c>
      <c r="F69" s="32"/>
      <c r="G69" s="1">
        <v>500000</v>
      </c>
      <c r="H69" s="1">
        <v>500000</v>
      </c>
      <c r="I69" s="1">
        <v>1500000</v>
      </c>
      <c r="J69" s="1">
        <v>1500000</v>
      </c>
      <c r="K69" s="1">
        <v>599764.25</v>
      </c>
      <c r="L69" s="33">
        <f t="shared" si="1"/>
        <v>39.98428333333333</v>
      </c>
      <c r="M69" s="1">
        <v>492500</v>
      </c>
      <c r="N69" s="1">
        <v>492500</v>
      </c>
      <c r="O69" s="1">
        <v>1000000</v>
      </c>
      <c r="P69" s="1">
        <f>O69</f>
        <v>1000000</v>
      </c>
      <c r="Q69" s="1">
        <v>499888</v>
      </c>
      <c r="R69" s="1">
        <v>1200000</v>
      </c>
      <c r="S69" s="1">
        <f>R69</f>
        <v>1200000</v>
      </c>
      <c r="T69" s="1">
        <v>1500000</v>
      </c>
      <c r="U69" s="1">
        <f>T69</f>
        <v>1500000</v>
      </c>
      <c r="V69" s="21"/>
      <c r="W69" s="21"/>
      <c r="X69" s="21"/>
      <c r="Y69" s="12"/>
    </row>
    <row r="70" spans="1:25" s="39" customFormat="1" ht="15.75" hidden="1" x14ac:dyDescent="0.2">
      <c r="A70" s="28" t="s">
        <v>78</v>
      </c>
      <c r="B70" s="29">
        <v>11</v>
      </c>
      <c r="C70" s="30" t="s">
        <v>31</v>
      </c>
      <c r="D70" s="31">
        <v>3239</v>
      </c>
      <c r="E70" s="32" t="s">
        <v>60</v>
      </c>
      <c r="F70" s="36"/>
      <c r="G70" s="1">
        <v>180000</v>
      </c>
      <c r="H70" s="1">
        <v>180000</v>
      </c>
      <c r="I70" s="1">
        <v>180000</v>
      </c>
      <c r="J70" s="1">
        <v>180000</v>
      </c>
      <c r="K70" s="1">
        <v>96822.15</v>
      </c>
      <c r="L70" s="33">
        <f t="shared" si="1"/>
        <v>53.790083333333328</v>
      </c>
      <c r="M70" s="1">
        <v>177300</v>
      </c>
      <c r="N70" s="1">
        <v>177300</v>
      </c>
      <c r="O70" s="1">
        <v>200000</v>
      </c>
      <c r="P70" s="1">
        <f>O70</f>
        <v>200000</v>
      </c>
      <c r="Q70" s="1">
        <v>179960</v>
      </c>
      <c r="R70" s="1">
        <v>200000</v>
      </c>
      <c r="S70" s="1">
        <f>R70</f>
        <v>200000</v>
      </c>
      <c r="T70" s="1">
        <v>200000</v>
      </c>
      <c r="U70" s="1">
        <f>T70</f>
        <v>200000</v>
      </c>
      <c r="V70" s="82"/>
      <c r="W70" s="82"/>
      <c r="X70" s="82"/>
      <c r="Y70" s="87"/>
    </row>
    <row r="71" spans="1:25" s="39" customFormat="1" ht="15.75" hidden="1" x14ac:dyDescent="0.2">
      <c r="A71" s="24" t="s">
        <v>78</v>
      </c>
      <c r="B71" s="25">
        <v>11</v>
      </c>
      <c r="C71" s="26" t="s">
        <v>31</v>
      </c>
      <c r="D71" s="27">
        <v>329</v>
      </c>
      <c r="E71" s="20"/>
      <c r="F71" s="38"/>
      <c r="G71" s="21">
        <f>SUM(G72)</f>
        <v>200000</v>
      </c>
      <c r="H71" s="21">
        <f t="shared" ref="H71:U71" si="25">SUM(H72)</f>
        <v>200000</v>
      </c>
      <c r="I71" s="21">
        <f t="shared" si="25"/>
        <v>200000</v>
      </c>
      <c r="J71" s="21">
        <f t="shared" si="25"/>
        <v>200000</v>
      </c>
      <c r="K71" s="21">
        <f t="shared" si="25"/>
        <v>196727.24</v>
      </c>
      <c r="L71" s="22">
        <f t="shared" si="1"/>
        <v>98.363619999999997</v>
      </c>
      <c r="M71" s="21">
        <f t="shared" si="25"/>
        <v>197000</v>
      </c>
      <c r="N71" s="21">
        <f t="shared" si="25"/>
        <v>197000</v>
      </c>
      <c r="O71" s="21">
        <f t="shared" si="25"/>
        <v>350000</v>
      </c>
      <c r="P71" s="21">
        <f t="shared" si="25"/>
        <v>350000</v>
      </c>
      <c r="Q71" s="21">
        <f t="shared" si="25"/>
        <v>199955</v>
      </c>
      <c r="R71" s="21">
        <f t="shared" si="25"/>
        <v>350000</v>
      </c>
      <c r="S71" s="21">
        <f t="shared" si="25"/>
        <v>350000</v>
      </c>
      <c r="T71" s="21">
        <f t="shared" si="25"/>
        <v>320000</v>
      </c>
      <c r="U71" s="21">
        <f t="shared" si="25"/>
        <v>320000</v>
      </c>
      <c r="V71" s="82"/>
      <c r="W71" s="82"/>
      <c r="X71" s="82"/>
      <c r="Y71" s="87"/>
    </row>
    <row r="72" spans="1:25" s="23" customFormat="1" ht="15.75" hidden="1" x14ac:dyDescent="0.2">
      <c r="A72" s="28" t="s">
        <v>78</v>
      </c>
      <c r="B72" s="29">
        <v>11</v>
      </c>
      <c r="C72" s="30" t="s">
        <v>31</v>
      </c>
      <c r="D72" s="31">
        <v>3292</v>
      </c>
      <c r="E72" s="32" t="s">
        <v>63</v>
      </c>
      <c r="F72" s="32"/>
      <c r="G72" s="1">
        <v>200000</v>
      </c>
      <c r="H72" s="1">
        <v>200000</v>
      </c>
      <c r="I72" s="1">
        <v>200000</v>
      </c>
      <c r="J72" s="1">
        <v>200000</v>
      </c>
      <c r="K72" s="1">
        <v>196727.24</v>
      </c>
      <c r="L72" s="33">
        <f t="shared" si="1"/>
        <v>98.363619999999997</v>
      </c>
      <c r="M72" s="1">
        <v>197000</v>
      </c>
      <c r="N72" s="1">
        <v>197000</v>
      </c>
      <c r="O72" s="1">
        <v>350000</v>
      </c>
      <c r="P72" s="1">
        <f>O72</f>
        <v>350000</v>
      </c>
      <c r="Q72" s="1">
        <v>199955</v>
      </c>
      <c r="R72" s="1">
        <v>350000</v>
      </c>
      <c r="S72" s="1">
        <f>R72</f>
        <v>350000</v>
      </c>
      <c r="T72" s="1">
        <v>320000</v>
      </c>
      <c r="U72" s="1">
        <f>T72</f>
        <v>320000</v>
      </c>
      <c r="V72" s="21"/>
      <c r="W72" s="21"/>
      <c r="X72" s="21"/>
      <c r="Y72" s="12"/>
    </row>
    <row r="73" spans="1:25" s="23" customFormat="1" ht="78.75" x14ac:dyDescent="0.2">
      <c r="A73" s="277" t="s">
        <v>80</v>
      </c>
      <c r="B73" s="277"/>
      <c r="C73" s="277"/>
      <c r="D73" s="277"/>
      <c r="E73" s="20" t="s">
        <v>81</v>
      </c>
      <c r="F73" s="20" t="s">
        <v>30</v>
      </c>
      <c r="G73" s="21">
        <f>G74+G76+G81+G84+G88</f>
        <v>10257603</v>
      </c>
      <c r="H73" s="21">
        <f t="shared" ref="H73:U73" si="26">H74+H76+H81+H84+H88</f>
        <v>10257603</v>
      </c>
      <c r="I73" s="21">
        <f t="shared" si="26"/>
        <v>10257603</v>
      </c>
      <c r="J73" s="21">
        <f t="shared" si="26"/>
        <v>10257603</v>
      </c>
      <c r="K73" s="21">
        <f t="shared" si="26"/>
        <v>6550421.8300000001</v>
      </c>
      <c r="L73" s="22">
        <f t="shared" si="1"/>
        <v>63.859186498054179</v>
      </c>
      <c r="M73" s="21">
        <f t="shared" si="26"/>
        <v>9035873</v>
      </c>
      <c r="N73" s="21">
        <f t="shared" si="26"/>
        <v>9035873</v>
      </c>
      <c r="O73" s="21">
        <f t="shared" si="26"/>
        <v>15610000</v>
      </c>
      <c r="P73" s="21">
        <f t="shared" si="26"/>
        <v>15610000</v>
      </c>
      <c r="Q73" s="21">
        <f t="shared" si="26"/>
        <v>9345822</v>
      </c>
      <c r="R73" s="21">
        <f t="shared" si="26"/>
        <v>16220000</v>
      </c>
      <c r="S73" s="21">
        <f t="shared" si="26"/>
        <v>16220000</v>
      </c>
      <c r="T73" s="21">
        <f t="shared" si="26"/>
        <v>16730000</v>
      </c>
      <c r="U73" s="21">
        <f t="shared" si="26"/>
        <v>16730000</v>
      </c>
      <c r="V73" s="21"/>
      <c r="W73" s="21"/>
      <c r="X73" s="21"/>
      <c r="Y73" s="12"/>
    </row>
    <row r="74" spans="1:25" s="23" customFormat="1" ht="15.75" hidden="1" x14ac:dyDescent="0.2">
      <c r="A74" s="24" t="s">
        <v>82</v>
      </c>
      <c r="B74" s="25">
        <v>11</v>
      </c>
      <c r="C74" s="70" t="s">
        <v>31</v>
      </c>
      <c r="D74" s="27">
        <v>322</v>
      </c>
      <c r="E74" s="20"/>
      <c r="F74" s="20"/>
      <c r="G74" s="21">
        <f>SUM(G75)</f>
        <v>122000</v>
      </c>
      <c r="H74" s="21">
        <f t="shared" ref="H74:U74" si="27">SUM(H75)</f>
        <v>122000</v>
      </c>
      <c r="I74" s="21">
        <f t="shared" si="27"/>
        <v>122000</v>
      </c>
      <c r="J74" s="21">
        <f t="shared" si="27"/>
        <v>122000</v>
      </c>
      <c r="K74" s="21">
        <f t="shared" si="27"/>
        <v>12258.74</v>
      </c>
      <c r="L74" s="22">
        <f t="shared" si="1"/>
        <v>10.048147540983607</v>
      </c>
      <c r="M74" s="21">
        <f t="shared" si="27"/>
        <v>120170</v>
      </c>
      <c r="N74" s="21">
        <f t="shared" si="27"/>
        <v>120170</v>
      </c>
      <c r="O74" s="21">
        <f t="shared" si="27"/>
        <v>50000</v>
      </c>
      <c r="P74" s="21">
        <f t="shared" si="27"/>
        <v>50000</v>
      </c>
      <c r="Q74" s="21">
        <f t="shared" si="27"/>
        <v>121973</v>
      </c>
      <c r="R74" s="21">
        <f t="shared" si="27"/>
        <v>50000</v>
      </c>
      <c r="S74" s="21">
        <f t="shared" si="27"/>
        <v>50000</v>
      </c>
      <c r="T74" s="21">
        <f t="shared" si="27"/>
        <v>50000</v>
      </c>
      <c r="U74" s="21">
        <f t="shared" si="27"/>
        <v>50000</v>
      </c>
      <c r="V74" s="21"/>
      <c r="W74" s="21"/>
      <c r="X74" s="21"/>
      <c r="Y74" s="12"/>
    </row>
    <row r="75" spans="1:25" s="23" customFormat="1" ht="15.75" hidden="1" x14ac:dyDescent="0.2">
      <c r="A75" s="28" t="s">
        <v>82</v>
      </c>
      <c r="B75" s="29">
        <v>11</v>
      </c>
      <c r="C75" s="43" t="s">
        <v>31</v>
      </c>
      <c r="D75" s="31">
        <v>3224</v>
      </c>
      <c r="E75" s="32" t="s">
        <v>49</v>
      </c>
      <c r="F75" s="32"/>
      <c r="G75" s="1">
        <v>122000</v>
      </c>
      <c r="H75" s="1">
        <v>122000</v>
      </c>
      <c r="I75" s="1">
        <v>122000</v>
      </c>
      <c r="J75" s="1">
        <v>122000</v>
      </c>
      <c r="K75" s="1">
        <v>12258.74</v>
      </c>
      <c r="L75" s="33">
        <f t="shared" si="1"/>
        <v>10.048147540983607</v>
      </c>
      <c r="M75" s="1">
        <v>120170</v>
      </c>
      <c r="N75" s="1">
        <v>120170</v>
      </c>
      <c r="O75" s="1">
        <v>50000</v>
      </c>
      <c r="P75" s="1">
        <f>O75</f>
        <v>50000</v>
      </c>
      <c r="Q75" s="1">
        <v>121973</v>
      </c>
      <c r="R75" s="1">
        <v>50000</v>
      </c>
      <c r="S75" s="1">
        <f>R75</f>
        <v>50000</v>
      </c>
      <c r="T75" s="1">
        <v>50000</v>
      </c>
      <c r="U75" s="1">
        <f>T75</f>
        <v>50000</v>
      </c>
      <c r="V75" s="21"/>
      <c r="W75" s="21"/>
      <c r="X75" s="21"/>
      <c r="Y75" s="12"/>
    </row>
    <row r="76" spans="1:25" s="23" customFormat="1" ht="15.75" hidden="1" x14ac:dyDescent="0.2">
      <c r="A76" s="24" t="s">
        <v>82</v>
      </c>
      <c r="B76" s="25">
        <v>11</v>
      </c>
      <c r="C76" s="70" t="s">
        <v>31</v>
      </c>
      <c r="D76" s="27">
        <v>323</v>
      </c>
      <c r="E76" s="20"/>
      <c r="F76" s="20"/>
      <c r="G76" s="21">
        <f>SUM(G77:G80)</f>
        <v>5868000</v>
      </c>
      <c r="H76" s="21">
        <f t="shared" ref="H76:U76" si="28">SUM(H77:H80)</f>
        <v>5868000</v>
      </c>
      <c r="I76" s="21">
        <f t="shared" si="28"/>
        <v>5868000</v>
      </c>
      <c r="J76" s="21">
        <f t="shared" si="28"/>
        <v>5868000</v>
      </c>
      <c r="K76" s="21">
        <f t="shared" si="28"/>
        <v>4703463.3899999997</v>
      </c>
      <c r="L76" s="22">
        <f t="shared" si="1"/>
        <v>80.154454498977501</v>
      </c>
      <c r="M76" s="21">
        <f t="shared" si="28"/>
        <v>4575480</v>
      </c>
      <c r="N76" s="21">
        <f t="shared" si="28"/>
        <v>4575480</v>
      </c>
      <c r="O76" s="21">
        <f t="shared" si="28"/>
        <v>10950000</v>
      </c>
      <c r="P76" s="21">
        <f t="shared" si="28"/>
        <v>10950000</v>
      </c>
      <c r="Q76" s="21">
        <f t="shared" si="28"/>
        <v>4666613</v>
      </c>
      <c r="R76" s="21">
        <f t="shared" si="28"/>
        <v>12620000</v>
      </c>
      <c r="S76" s="21">
        <f t="shared" si="28"/>
        <v>12620000</v>
      </c>
      <c r="T76" s="21">
        <f t="shared" si="28"/>
        <v>12980000</v>
      </c>
      <c r="U76" s="21">
        <f t="shared" si="28"/>
        <v>12980000</v>
      </c>
      <c r="V76" s="21"/>
      <c r="W76" s="21"/>
      <c r="X76" s="21"/>
      <c r="Y76" s="12"/>
    </row>
    <row r="77" spans="1:25" s="23" customFormat="1" ht="15.75" hidden="1" x14ac:dyDescent="0.2">
      <c r="A77" s="28" t="s">
        <v>82</v>
      </c>
      <c r="B77" s="29">
        <v>11</v>
      </c>
      <c r="C77" s="43" t="s">
        <v>31</v>
      </c>
      <c r="D77" s="31">
        <v>3232</v>
      </c>
      <c r="E77" s="32" t="s">
        <v>53</v>
      </c>
      <c r="F77" s="32"/>
      <c r="G77" s="1">
        <v>362000</v>
      </c>
      <c r="H77" s="1">
        <v>362000</v>
      </c>
      <c r="I77" s="1">
        <v>362000</v>
      </c>
      <c r="J77" s="1">
        <v>362000</v>
      </c>
      <c r="K77" s="1">
        <v>253139.62</v>
      </c>
      <c r="L77" s="33">
        <f t="shared" si="1"/>
        <v>69.928071823204419</v>
      </c>
      <c r="M77" s="1">
        <v>356570</v>
      </c>
      <c r="N77" s="1">
        <v>356570</v>
      </c>
      <c r="O77" s="1">
        <v>400000</v>
      </c>
      <c r="P77" s="1">
        <f t="shared" ref="P77:P89" si="29">O77</f>
        <v>400000</v>
      </c>
      <c r="Q77" s="1">
        <v>361919</v>
      </c>
      <c r="R77" s="1">
        <v>350000</v>
      </c>
      <c r="S77" s="1">
        <f t="shared" ref="S77:S89" si="30">R77</f>
        <v>350000</v>
      </c>
      <c r="T77" s="1">
        <v>350000</v>
      </c>
      <c r="U77" s="1">
        <f t="shared" ref="U77:U89" si="31">T77</f>
        <v>350000</v>
      </c>
      <c r="V77" s="21"/>
      <c r="W77" s="21"/>
      <c r="X77" s="21"/>
      <c r="Y77" s="12"/>
    </row>
    <row r="78" spans="1:25" s="23" customFormat="1" ht="15.75" hidden="1" x14ac:dyDescent="0.2">
      <c r="A78" s="28" t="s">
        <v>82</v>
      </c>
      <c r="B78" s="29">
        <v>11</v>
      </c>
      <c r="C78" s="43" t="s">
        <v>31</v>
      </c>
      <c r="D78" s="31">
        <v>3235</v>
      </c>
      <c r="E78" s="32" t="s">
        <v>56</v>
      </c>
      <c r="F78" s="32"/>
      <c r="G78" s="1">
        <v>20000</v>
      </c>
      <c r="H78" s="1">
        <v>20000</v>
      </c>
      <c r="I78" s="1">
        <v>20000</v>
      </c>
      <c r="J78" s="1">
        <v>20000</v>
      </c>
      <c r="K78" s="1">
        <v>1950</v>
      </c>
      <c r="L78" s="33">
        <f t="shared" si="1"/>
        <v>9.75</v>
      </c>
      <c r="M78" s="1">
        <v>19700</v>
      </c>
      <c r="N78" s="1">
        <v>19700</v>
      </c>
      <c r="O78" s="1">
        <v>3000000</v>
      </c>
      <c r="P78" s="1">
        <f t="shared" si="29"/>
        <v>3000000</v>
      </c>
      <c r="Q78" s="1">
        <v>19996</v>
      </c>
      <c r="R78" s="1">
        <v>4400000</v>
      </c>
      <c r="S78" s="1">
        <f t="shared" si="30"/>
        <v>4400000</v>
      </c>
      <c r="T78" s="1">
        <v>4500000</v>
      </c>
      <c r="U78" s="1">
        <f t="shared" si="31"/>
        <v>4500000</v>
      </c>
      <c r="V78" s="21"/>
      <c r="W78" s="21"/>
      <c r="X78" s="21"/>
      <c r="Y78" s="12"/>
    </row>
    <row r="79" spans="1:25" s="23" customFormat="1" ht="15.75" hidden="1" x14ac:dyDescent="0.2">
      <c r="A79" s="28" t="s">
        <v>82</v>
      </c>
      <c r="B79" s="29">
        <v>11</v>
      </c>
      <c r="C79" s="43" t="s">
        <v>31</v>
      </c>
      <c r="D79" s="31">
        <v>3237</v>
      </c>
      <c r="E79" s="32" t="s">
        <v>58</v>
      </c>
      <c r="F79" s="32"/>
      <c r="G79" s="1">
        <v>86000</v>
      </c>
      <c r="H79" s="1">
        <v>86000</v>
      </c>
      <c r="I79" s="1">
        <v>86000</v>
      </c>
      <c r="J79" s="1">
        <v>86000</v>
      </c>
      <c r="K79" s="1">
        <v>0</v>
      </c>
      <c r="L79" s="33">
        <f t="shared" si="1"/>
        <v>0</v>
      </c>
      <c r="M79" s="1">
        <v>84710</v>
      </c>
      <c r="N79" s="1">
        <v>84710</v>
      </c>
      <c r="O79" s="1">
        <v>50000</v>
      </c>
      <c r="P79" s="1">
        <f t="shared" si="29"/>
        <v>50000</v>
      </c>
      <c r="Q79" s="1">
        <v>85980</v>
      </c>
      <c r="R79" s="1">
        <v>70000</v>
      </c>
      <c r="S79" s="1">
        <f t="shared" si="30"/>
        <v>70000</v>
      </c>
      <c r="T79" s="1">
        <v>80000</v>
      </c>
      <c r="U79" s="1">
        <f t="shared" si="31"/>
        <v>80000</v>
      </c>
      <c r="V79" s="21"/>
      <c r="W79" s="21"/>
      <c r="X79" s="21"/>
      <c r="Y79" s="12"/>
    </row>
    <row r="80" spans="1:25" s="23" customFormat="1" ht="15.75" hidden="1" x14ac:dyDescent="0.2">
      <c r="A80" s="28" t="s">
        <v>82</v>
      </c>
      <c r="B80" s="29">
        <v>11</v>
      </c>
      <c r="C80" s="43" t="s">
        <v>31</v>
      </c>
      <c r="D80" s="31">
        <v>3238</v>
      </c>
      <c r="E80" s="32" t="s">
        <v>59</v>
      </c>
      <c r="F80" s="32"/>
      <c r="G80" s="1">
        <v>5400000</v>
      </c>
      <c r="H80" s="1">
        <v>5400000</v>
      </c>
      <c r="I80" s="1">
        <v>5400000</v>
      </c>
      <c r="J80" s="1">
        <v>5400000</v>
      </c>
      <c r="K80" s="1">
        <v>4448373.7699999996</v>
      </c>
      <c r="L80" s="33">
        <f t="shared" si="1"/>
        <v>82.377292037037037</v>
      </c>
      <c r="M80" s="1">
        <v>4114500</v>
      </c>
      <c r="N80" s="1">
        <v>4114500</v>
      </c>
      <c r="O80" s="1">
        <v>7500000</v>
      </c>
      <c r="P80" s="1">
        <f t="shared" si="29"/>
        <v>7500000</v>
      </c>
      <c r="Q80" s="1">
        <v>4198718</v>
      </c>
      <c r="R80" s="1">
        <v>7800000</v>
      </c>
      <c r="S80" s="1">
        <f t="shared" si="30"/>
        <v>7800000</v>
      </c>
      <c r="T80" s="1">
        <v>8050000</v>
      </c>
      <c r="U80" s="1">
        <f t="shared" si="31"/>
        <v>8050000</v>
      </c>
      <c r="V80" s="21"/>
      <c r="W80" s="21"/>
      <c r="X80" s="21"/>
      <c r="Y80" s="12"/>
    </row>
    <row r="81" spans="1:25" s="23" customFormat="1" ht="15.75" hidden="1" x14ac:dyDescent="0.2">
      <c r="A81" s="24" t="s">
        <v>82</v>
      </c>
      <c r="B81" s="25">
        <v>11</v>
      </c>
      <c r="C81" s="70" t="s">
        <v>31</v>
      </c>
      <c r="D81" s="27">
        <v>412</v>
      </c>
      <c r="E81" s="20"/>
      <c r="F81" s="20"/>
      <c r="G81" s="21">
        <f>SUM(G82:G83)</f>
        <v>1351000</v>
      </c>
      <c r="H81" s="21">
        <f t="shared" ref="H81:U81" si="32">SUM(H82:H83)</f>
        <v>1351000</v>
      </c>
      <c r="I81" s="21">
        <f t="shared" si="32"/>
        <v>1351000</v>
      </c>
      <c r="J81" s="21">
        <f t="shared" si="32"/>
        <v>1351000</v>
      </c>
      <c r="K81" s="21">
        <f t="shared" si="32"/>
        <v>877362.33000000007</v>
      </c>
      <c r="L81" s="22">
        <f t="shared" si="1"/>
        <v>64.941697261287942</v>
      </c>
      <c r="M81" s="21">
        <f t="shared" si="32"/>
        <v>1365861</v>
      </c>
      <c r="N81" s="21">
        <f t="shared" si="32"/>
        <v>1365861</v>
      </c>
      <c r="O81" s="21">
        <f t="shared" si="32"/>
        <v>1610000</v>
      </c>
      <c r="P81" s="21">
        <f t="shared" si="32"/>
        <v>1610000</v>
      </c>
      <c r="Q81" s="21">
        <f t="shared" si="32"/>
        <v>1434155</v>
      </c>
      <c r="R81" s="21">
        <f t="shared" si="32"/>
        <v>400000</v>
      </c>
      <c r="S81" s="21">
        <f t="shared" si="32"/>
        <v>400000</v>
      </c>
      <c r="T81" s="21">
        <f t="shared" si="32"/>
        <v>450000</v>
      </c>
      <c r="U81" s="21">
        <f t="shared" si="32"/>
        <v>450000</v>
      </c>
      <c r="V81" s="21"/>
      <c r="W81" s="21"/>
      <c r="X81" s="21"/>
      <c r="Y81" s="12"/>
    </row>
    <row r="82" spans="1:25" s="23" customFormat="1" ht="15.75" hidden="1" x14ac:dyDescent="0.2">
      <c r="A82" s="28" t="s">
        <v>82</v>
      </c>
      <c r="B82" s="29">
        <v>11</v>
      </c>
      <c r="C82" s="43" t="s">
        <v>31</v>
      </c>
      <c r="D82" s="31">
        <v>4123</v>
      </c>
      <c r="E82" s="32" t="s">
        <v>83</v>
      </c>
      <c r="F82" s="32"/>
      <c r="G82" s="1">
        <v>1350000</v>
      </c>
      <c r="H82" s="1">
        <v>1350000</v>
      </c>
      <c r="I82" s="1">
        <v>1350000</v>
      </c>
      <c r="J82" s="1">
        <v>1350000</v>
      </c>
      <c r="K82" s="1">
        <v>877362.33000000007</v>
      </c>
      <c r="L82" s="33">
        <f t="shared" si="1"/>
        <v>64.989802222222224</v>
      </c>
      <c r="M82" s="1">
        <v>1364850</v>
      </c>
      <c r="N82" s="1">
        <v>1364850</v>
      </c>
      <c r="O82" s="1">
        <v>1610000</v>
      </c>
      <c r="P82" s="1">
        <f t="shared" si="29"/>
        <v>1610000</v>
      </c>
      <c r="Q82" s="1">
        <v>1433093</v>
      </c>
      <c r="R82" s="1">
        <v>400000</v>
      </c>
      <c r="S82" s="1">
        <f t="shared" si="30"/>
        <v>400000</v>
      </c>
      <c r="T82" s="1">
        <v>450000</v>
      </c>
      <c r="U82" s="1">
        <f t="shared" si="31"/>
        <v>450000</v>
      </c>
      <c r="V82" s="21"/>
      <c r="W82" s="21"/>
      <c r="X82" s="21"/>
      <c r="Y82" s="12"/>
    </row>
    <row r="83" spans="1:25" s="23" customFormat="1" ht="15.75" hidden="1" x14ac:dyDescent="0.2">
      <c r="A83" s="28" t="s">
        <v>82</v>
      </c>
      <c r="B83" s="29">
        <v>11</v>
      </c>
      <c r="C83" s="43" t="s">
        <v>31</v>
      </c>
      <c r="D83" s="31">
        <v>4126</v>
      </c>
      <c r="E83" s="32" t="s">
        <v>84</v>
      </c>
      <c r="F83" s="32"/>
      <c r="G83" s="1">
        <v>1000</v>
      </c>
      <c r="H83" s="1">
        <v>1000</v>
      </c>
      <c r="I83" s="1">
        <v>1000</v>
      </c>
      <c r="J83" s="1">
        <v>1000</v>
      </c>
      <c r="K83" s="1">
        <v>0</v>
      </c>
      <c r="L83" s="33">
        <f t="shared" si="1"/>
        <v>0</v>
      </c>
      <c r="M83" s="1">
        <v>1011</v>
      </c>
      <c r="N83" s="1">
        <v>1011</v>
      </c>
      <c r="O83" s="1"/>
      <c r="P83" s="1">
        <f t="shared" si="29"/>
        <v>0</v>
      </c>
      <c r="Q83" s="1">
        <v>1062</v>
      </c>
      <c r="R83" s="1"/>
      <c r="S83" s="1">
        <f t="shared" si="30"/>
        <v>0</v>
      </c>
      <c r="T83" s="1"/>
      <c r="U83" s="1">
        <f t="shared" si="31"/>
        <v>0</v>
      </c>
      <c r="V83" s="21"/>
      <c r="W83" s="21"/>
      <c r="X83" s="21"/>
      <c r="Y83" s="12"/>
    </row>
    <row r="84" spans="1:25" s="23" customFormat="1" ht="15.75" hidden="1" x14ac:dyDescent="0.2">
      <c r="A84" s="24" t="s">
        <v>82</v>
      </c>
      <c r="B84" s="25">
        <v>11</v>
      </c>
      <c r="C84" s="70" t="s">
        <v>31</v>
      </c>
      <c r="D84" s="27">
        <v>422</v>
      </c>
      <c r="E84" s="20"/>
      <c r="F84" s="20"/>
      <c r="G84" s="21">
        <f>SUM(G85:G87)</f>
        <v>2066603</v>
      </c>
      <c r="H84" s="21">
        <f t="shared" ref="H84:U84" si="33">SUM(H85:H87)</f>
        <v>2066603</v>
      </c>
      <c r="I84" s="21">
        <f t="shared" si="33"/>
        <v>2066603</v>
      </c>
      <c r="J84" s="21">
        <f t="shared" si="33"/>
        <v>2066603</v>
      </c>
      <c r="K84" s="21">
        <f t="shared" si="33"/>
        <v>895087.37000000011</v>
      </c>
      <c r="L84" s="22">
        <f t="shared" si="1"/>
        <v>43.312013482996015</v>
      </c>
      <c r="M84" s="21">
        <f t="shared" si="33"/>
        <v>2115012</v>
      </c>
      <c r="N84" s="21">
        <f t="shared" si="33"/>
        <v>2115012</v>
      </c>
      <c r="O84" s="21">
        <f t="shared" si="33"/>
        <v>2100000</v>
      </c>
      <c r="P84" s="21">
        <f t="shared" si="33"/>
        <v>2100000</v>
      </c>
      <c r="Q84" s="21">
        <f t="shared" si="33"/>
        <v>2220763</v>
      </c>
      <c r="R84" s="21">
        <f t="shared" si="33"/>
        <v>2200000</v>
      </c>
      <c r="S84" s="21">
        <f t="shared" si="33"/>
        <v>2200000</v>
      </c>
      <c r="T84" s="21">
        <f t="shared" si="33"/>
        <v>2250000</v>
      </c>
      <c r="U84" s="21">
        <f t="shared" si="33"/>
        <v>2250000</v>
      </c>
      <c r="V84" s="21"/>
      <c r="W84" s="21"/>
      <c r="X84" s="21"/>
      <c r="Y84" s="12"/>
    </row>
    <row r="85" spans="1:25" s="23" customFormat="1" ht="15.75" hidden="1" x14ac:dyDescent="0.2">
      <c r="A85" s="28" t="s">
        <v>82</v>
      </c>
      <c r="B85" s="29">
        <v>11</v>
      </c>
      <c r="C85" s="43" t="s">
        <v>31</v>
      </c>
      <c r="D85" s="31">
        <v>4221</v>
      </c>
      <c r="E85" s="32" t="s">
        <v>74</v>
      </c>
      <c r="F85" s="32"/>
      <c r="G85" s="1">
        <v>1800000</v>
      </c>
      <c r="H85" s="1">
        <v>1800000</v>
      </c>
      <c r="I85" s="1">
        <v>1800000</v>
      </c>
      <c r="J85" s="1">
        <v>1800000</v>
      </c>
      <c r="K85" s="1">
        <v>811476.83000000007</v>
      </c>
      <c r="L85" s="33">
        <f t="shared" si="1"/>
        <v>45.082046111111111</v>
      </c>
      <c r="M85" s="1">
        <v>1819800</v>
      </c>
      <c r="N85" s="1">
        <v>1819800</v>
      </c>
      <c r="O85" s="1">
        <v>1850000</v>
      </c>
      <c r="P85" s="1">
        <f t="shared" si="29"/>
        <v>1850000</v>
      </c>
      <c r="Q85" s="1">
        <v>1910790</v>
      </c>
      <c r="R85" s="1">
        <v>2000000</v>
      </c>
      <c r="S85" s="1">
        <f t="shared" si="30"/>
        <v>2000000</v>
      </c>
      <c r="T85" s="1">
        <v>2000000</v>
      </c>
      <c r="U85" s="1">
        <f t="shared" si="31"/>
        <v>2000000</v>
      </c>
      <c r="V85" s="21"/>
      <c r="W85" s="21"/>
      <c r="X85" s="21"/>
      <c r="Y85" s="12"/>
    </row>
    <row r="86" spans="1:25" s="23" customFormat="1" ht="15.75" hidden="1" x14ac:dyDescent="0.2">
      <c r="A86" s="28" t="s">
        <v>82</v>
      </c>
      <c r="B86" s="29">
        <v>11</v>
      </c>
      <c r="C86" s="43" t="s">
        <v>31</v>
      </c>
      <c r="D86" s="31">
        <v>4222</v>
      </c>
      <c r="E86" s="32" t="s">
        <v>75</v>
      </c>
      <c r="F86" s="32"/>
      <c r="G86" s="1">
        <v>252603</v>
      </c>
      <c r="H86" s="1">
        <v>252603</v>
      </c>
      <c r="I86" s="1">
        <v>252603</v>
      </c>
      <c r="J86" s="1">
        <v>252603</v>
      </c>
      <c r="K86" s="1">
        <v>83610.539999999994</v>
      </c>
      <c r="L86" s="33">
        <f t="shared" si="1"/>
        <v>33.099583140342745</v>
      </c>
      <c r="M86" s="1">
        <v>281058</v>
      </c>
      <c r="N86" s="1">
        <v>281058</v>
      </c>
      <c r="O86" s="1">
        <v>250000</v>
      </c>
      <c r="P86" s="1">
        <f t="shared" si="29"/>
        <v>250000</v>
      </c>
      <c r="Q86" s="1">
        <v>295111</v>
      </c>
      <c r="R86" s="1">
        <v>200000</v>
      </c>
      <c r="S86" s="1">
        <f t="shared" si="30"/>
        <v>200000</v>
      </c>
      <c r="T86" s="1">
        <v>250000</v>
      </c>
      <c r="U86" s="1">
        <f t="shared" si="31"/>
        <v>250000</v>
      </c>
      <c r="V86" s="21"/>
      <c r="W86" s="21"/>
      <c r="X86" s="21"/>
      <c r="Y86" s="12"/>
    </row>
    <row r="87" spans="1:25" s="23" customFormat="1" ht="15.75" hidden="1" x14ac:dyDescent="0.2">
      <c r="A87" s="28" t="s">
        <v>82</v>
      </c>
      <c r="B87" s="29">
        <v>11</v>
      </c>
      <c r="C87" s="43" t="s">
        <v>31</v>
      </c>
      <c r="D87" s="31">
        <v>4225</v>
      </c>
      <c r="E87" s="32" t="s">
        <v>85</v>
      </c>
      <c r="F87" s="32"/>
      <c r="G87" s="1">
        <v>14000</v>
      </c>
      <c r="H87" s="1">
        <v>14000</v>
      </c>
      <c r="I87" s="1">
        <v>14000</v>
      </c>
      <c r="J87" s="1">
        <v>14000</v>
      </c>
      <c r="K87" s="1">
        <v>0</v>
      </c>
      <c r="L87" s="33">
        <f t="shared" si="1"/>
        <v>0</v>
      </c>
      <c r="M87" s="1">
        <v>14154</v>
      </c>
      <c r="N87" s="1">
        <v>14154</v>
      </c>
      <c r="O87" s="1"/>
      <c r="P87" s="1">
        <f t="shared" si="29"/>
        <v>0</v>
      </c>
      <c r="Q87" s="1">
        <v>14862</v>
      </c>
      <c r="R87" s="1"/>
      <c r="S87" s="1">
        <f t="shared" si="30"/>
        <v>0</v>
      </c>
      <c r="T87" s="1"/>
      <c r="U87" s="1">
        <f t="shared" si="31"/>
        <v>0</v>
      </c>
      <c r="V87" s="21"/>
      <c r="W87" s="21"/>
      <c r="X87" s="21"/>
      <c r="Y87" s="12"/>
    </row>
    <row r="88" spans="1:25" s="23" customFormat="1" ht="15.75" hidden="1" x14ac:dyDescent="0.2">
      <c r="A88" s="24" t="s">
        <v>82</v>
      </c>
      <c r="B88" s="25">
        <v>11</v>
      </c>
      <c r="C88" s="70" t="s">
        <v>31</v>
      </c>
      <c r="D88" s="27">
        <v>426</v>
      </c>
      <c r="E88" s="20"/>
      <c r="F88" s="20"/>
      <c r="G88" s="21">
        <f>SUM(G89)</f>
        <v>850000</v>
      </c>
      <c r="H88" s="21">
        <f t="shared" ref="H88:U88" si="34">SUM(H89)</f>
        <v>850000</v>
      </c>
      <c r="I88" s="21">
        <f t="shared" si="34"/>
        <v>850000</v>
      </c>
      <c r="J88" s="21">
        <f t="shared" si="34"/>
        <v>850000</v>
      </c>
      <c r="K88" s="21">
        <f t="shared" si="34"/>
        <v>62250</v>
      </c>
      <c r="L88" s="22">
        <f t="shared" si="1"/>
        <v>7.3235294117647065</v>
      </c>
      <c r="M88" s="21">
        <f t="shared" si="34"/>
        <v>859350</v>
      </c>
      <c r="N88" s="21">
        <f t="shared" si="34"/>
        <v>859350</v>
      </c>
      <c r="O88" s="21">
        <f t="shared" si="34"/>
        <v>900000</v>
      </c>
      <c r="P88" s="21">
        <f t="shared" si="34"/>
        <v>900000</v>
      </c>
      <c r="Q88" s="21">
        <f t="shared" si="34"/>
        <v>902318</v>
      </c>
      <c r="R88" s="21">
        <f t="shared" si="34"/>
        <v>950000</v>
      </c>
      <c r="S88" s="21">
        <f t="shared" si="34"/>
        <v>950000</v>
      </c>
      <c r="T88" s="21">
        <f t="shared" si="34"/>
        <v>1000000</v>
      </c>
      <c r="U88" s="21">
        <f t="shared" si="34"/>
        <v>1000000</v>
      </c>
      <c r="V88" s="21"/>
      <c r="W88" s="21"/>
      <c r="X88" s="21"/>
      <c r="Y88" s="12"/>
    </row>
    <row r="89" spans="1:25" s="23" customFormat="1" ht="15.75" hidden="1" x14ac:dyDescent="0.2">
      <c r="A89" s="28" t="s">
        <v>82</v>
      </c>
      <c r="B89" s="29">
        <v>11</v>
      </c>
      <c r="C89" s="43" t="s">
        <v>31</v>
      </c>
      <c r="D89" s="31">
        <v>4262</v>
      </c>
      <c r="E89" s="32" t="s">
        <v>86</v>
      </c>
      <c r="F89" s="32"/>
      <c r="G89" s="1">
        <v>850000</v>
      </c>
      <c r="H89" s="1">
        <v>850000</v>
      </c>
      <c r="I89" s="1">
        <v>850000</v>
      </c>
      <c r="J89" s="1">
        <v>850000</v>
      </c>
      <c r="K89" s="1">
        <v>62250</v>
      </c>
      <c r="L89" s="33">
        <f t="shared" si="1"/>
        <v>7.3235294117647065</v>
      </c>
      <c r="M89" s="1">
        <v>859350</v>
      </c>
      <c r="N89" s="1">
        <v>859350</v>
      </c>
      <c r="O89" s="1">
        <v>900000</v>
      </c>
      <c r="P89" s="1">
        <f t="shared" si="29"/>
        <v>900000</v>
      </c>
      <c r="Q89" s="1">
        <v>902318</v>
      </c>
      <c r="R89" s="1">
        <v>950000</v>
      </c>
      <c r="S89" s="1">
        <f t="shared" si="30"/>
        <v>950000</v>
      </c>
      <c r="T89" s="1">
        <v>1000000</v>
      </c>
      <c r="U89" s="1">
        <f t="shared" si="31"/>
        <v>1000000</v>
      </c>
      <c r="V89" s="21"/>
      <c r="W89" s="21"/>
      <c r="X89" s="21"/>
      <c r="Y89" s="12"/>
    </row>
    <row r="90" spans="1:25" ht="78.75" x14ac:dyDescent="0.2">
      <c r="A90" s="277" t="s">
        <v>87</v>
      </c>
      <c r="B90" s="277"/>
      <c r="C90" s="277"/>
      <c r="D90" s="277"/>
      <c r="E90" s="20" t="s">
        <v>88</v>
      </c>
      <c r="F90" s="20" t="s">
        <v>30</v>
      </c>
      <c r="G90" s="21">
        <f>G91+G93</f>
        <v>4400000</v>
      </c>
      <c r="H90" s="21">
        <f t="shared" ref="H90:U90" si="35">H91+H93</f>
        <v>4400000</v>
      </c>
      <c r="I90" s="21">
        <f t="shared" si="35"/>
        <v>4400000</v>
      </c>
      <c r="J90" s="21">
        <f t="shared" si="35"/>
        <v>4400000</v>
      </c>
      <c r="K90" s="21">
        <f t="shared" si="35"/>
        <v>32664.5</v>
      </c>
      <c r="L90" s="22">
        <f t="shared" si="1"/>
        <v>0.74237500000000001</v>
      </c>
      <c r="M90" s="21">
        <f t="shared" si="35"/>
        <v>2724800</v>
      </c>
      <c r="N90" s="21">
        <f t="shared" si="35"/>
        <v>2724800</v>
      </c>
      <c r="O90" s="21">
        <f t="shared" si="35"/>
        <v>3850000</v>
      </c>
      <c r="P90" s="21">
        <f t="shared" si="35"/>
        <v>3850000</v>
      </c>
      <c r="Q90" s="21">
        <f t="shared" si="35"/>
        <v>2749622</v>
      </c>
      <c r="R90" s="21">
        <f t="shared" si="35"/>
        <v>4070000</v>
      </c>
      <c r="S90" s="21">
        <f t="shared" si="35"/>
        <v>4070000</v>
      </c>
      <c r="T90" s="21">
        <f t="shared" si="35"/>
        <v>4000000</v>
      </c>
      <c r="U90" s="21">
        <f t="shared" si="35"/>
        <v>4000000</v>
      </c>
    </row>
    <row r="91" spans="1:25" s="23" customFormat="1" ht="15.75" hidden="1" x14ac:dyDescent="0.2">
      <c r="A91" s="24" t="s">
        <v>87</v>
      </c>
      <c r="B91" s="25">
        <v>11</v>
      </c>
      <c r="C91" s="26" t="s">
        <v>31</v>
      </c>
      <c r="D91" s="27">
        <v>329</v>
      </c>
      <c r="E91" s="20"/>
      <c r="F91" s="20"/>
      <c r="G91" s="21">
        <f>SUM(G92)</f>
        <v>2000000</v>
      </c>
      <c r="H91" s="21">
        <f t="shared" ref="H91:U91" si="36">SUM(H92)</f>
        <v>2000000</v>
      </c>
      <c r="I91" s="21">
        <f t="shared" si="36"/>
        <v>2000000</v>
      </c>
      <c r="J91" s="21">
        <f t="shared" si="36"/>
        <v>2000000</v>
      </c>
      <c r="K91" s="21">
        <f t="shared" si="36"/>
        <v>32664.5</v>
      </c>
      <c r="L91" s="22">
        <f t="shared" ref="L91:L156" si="37">IF(I91=0, "-", K91/I91*100)</f>
        <v>1.6332249999999999</v>
      </c>
      <c r="M91" s="21">
        <f t="shared" si="36"/>
        <v>654800</v>
      </c>
      <c r="N91" s="21">
        <f t="shared" si="36"/>
        <v>654800</v>
      </c>
      <c r="O91" s="21">
        <f t="shared" si="36"/>
        <v>1850000</v>
      </c>
      <c r="P91" s="21">
        <f t="shared" si="36"/>
        <v>1850000</v>
      </c>
      <c r="Q91" s="21">
        <f t="shared" si="36"/>
        <v>679622</v>
      </c>
      <c r="R91" s="21">
        <f t="shared" si="36"/>
        <v>2000000</v>
      </c>
      <c r="S91" s="21">
        <f t="shared" si="36"/>
        <v>2000000</v>
      </c>
      <c r="T91" s="21">
        <f t="shared" si="36"/>
        <v>2000000</v>
      </c>
      <c r="U91" s="21">
        <f t="shared" si="36"/>
        <v>2000000</v>
      </c>
      <c r="V91" s="21"/>
      <c r="W91" s="21"/>
      <c r="X91" s="21"/>
      <c r="Y91" s="12"/>
    </row>
    <row r="92" spans="1:25" hidden="1" x14ac:dyDescent="0.2">
      <c r="A92" s="28" t="s">
        <v>87</v>
      </c>
      <c r="B92" s="29">
        <v>11</v>
      </c>
      <c r="C92" s="30" t="s">
        <v>31</v>
      </c>
      <c r="D92" s="31">
        <v>3299</v>
      </c>
      <c r="E92" s="32" t="s">
        <v>67</v>
      </c>
      <c r="G92" s="1">
        <v>2000000</v>
      </c>
      <c r="H92" s="1">
        <v>2000000</v>
      </c>
      <c r="I92" s="1">
        <v>2000000</v>
      </c>
      <c r="J92" s="1">
        <v>2000000</v>
      </c>
      <c r="K92" s="1">
        <v>32664.5</v>
      </c>
      <c r="L92" s="33">
        <f t="shared" si="37"/>
        <v>1.6332249999999999</v>
      </c>
      <c r="M92" s="1">
        <v>654800</v>
      </c>
      <c r="N92" s="1">
        <v>654800</v>
      </c>
      <c r="O92" s="1">
        <v>1850000</v>
      </c>
      <c r="P92" s="1">
        <f>O92</f>
        <v>1850000</v>
      </c>
      <c r="Q92" s="1">
        <v>679622</v>
      </c>
      <c r="R92" s="1">
        <v>2000000</v>
      </c>
      <c r="S92" s="1">
        <f>R92</f>
        <v>2000000</v>
      </c>
      <c r="T92" s="1">
        <v>2000000</v>
      </c>
      <c r="U92" s="1">
        <f>T92</f>
        <v>2000000</v>
      </c>
    </row>
    <row r="93" spans="1:25" s="23" customFormat="1" ht="15.75" hidden="1" x14ac:dyDescent="0.2">
      <c r="A93" s="24" t="s">
        <v>87</v>
      </c>
      <c r="B93" s="25">
        <v>11</v>
      </c>
      <c r="C93" s="26" t="s">
        <v>31</v>
      </c>
      <c r="D93" s="27">
        <v>343</v>
      </c>
      <c r="E93" s="20"/>
      <c r="F93" s="20"/>
      <c r="G93" s="21">
        <f>SUM(G94)</f>
        <v>2400000</v>
      </c>
      <c r="H93" s="21">
        <f t="shared" ref="H93:U93" si="38">SUM(H94)</f>
        <v>2400000</v>
      </c>
      <c r="I93" s="21">
        <f t="shared" si="38"/>
        <v>2400000</v>
      </c>
      <c r="J93" s="21">
        <f t="shared" si="38"/>
        <v>2400000</v>
      </c>
      <c r="K93" s="21">
        <f t="shared" si="38"/>
        <v>0</v>
      </c>
      <c r="L93" s="22">
        <f t="shared" si="37"/>
        <v>0</v>
      </c>
      <c r="M93" s="21">
        <f t="shared" si="38"/>
        <v>2070000</v>
      </c>
      <c r="N93" s="21">
        <f t="shared" si="38"/>
        <v>2070000</v>
      </c>
      <c r="O93" s="21">
        <f t="shared" si="38"/>
        <v>2000000</v>
      </c>
      <c r="P93" s="21">
        <f t="shared" si="38"/>
        <v>2000000</v>
      </c>
      <c r="Q93" s="21">
        <f t="shared" si="38"/>
        <v>2070000</v>
      </c>
      <c r="R93" s="21">
        <f t="shared" si="38"/>
        <v>2070000</v>
      </c>
      <c r="S93" s="21">
        <f t="shared" si="38"/>
        <v>2070000</v>
      </c>
      <c r="T93" s="21">
        <f t="shared" si="38"/>
        <v>2000000</v>
      </c>
      <c r="U93" s="21">
        <f t="shared" si="38"/>
        <v>2000000</v>
      </c>
      <c r="V93" s="21"/>
      <c r="W93" s="21"/>
      <c r="X93" s="21"/>
      <c r="Y93" s="12"/>
    </row>
    <row r="94" spans="1:25" hidden="1" x14ac:dyDescent="0.2">
      <c r="A94" s="28" t="s">
        <v>87</v>
      </c>
      <c r="B94" s="29">
        <v>11</v>
      </c>
      <c r="C94" s="30" t="s">
        <v>31</v>
      </c>
      <c r="D94" s="31">
        <v>3433</v>
      </c>
      <c r="E94" s="32" t="s">
        <v>69</v>
      </c>
      <c r="G94" s="1">
        <v>2400000</v>
      </c>
      <c r="H94" s="1">
        <v>2400000</v>
      </c>
      <c r="I94" s="1">
        <v>2400000</v>
      </c>
      <c r="J94" s="1">
        <v>2400000</v>
      </c>
      <c r="K94" s="1">
        <v>0</v>
      </c>
      <c r="L94" s="33">
        <f t="shared" si="37"/>
        <v>0</v>
      </c>
      <c r="M94" s="1">
        <v>2070000</v>
      </c>
      <c r="N94" s="1">
        <v>2070000</v>
      </c>
      <c r="O94" s="1">
        <v>2000000</v>
      </c>
      <c r="P94" s="1">
        <f>O94</f>
        <v>2000000</v>
      </c>
      <c r="Q94" s="1">
        <v>2070000</v>
      </c>
      <c r="R94" s="1">
        <v>2070000</v>
      </c>
      <c r="S94" s="1">
        <f>R94</f>
        <v>2070000</v>
      </c>
      <c r="T94" s="1">
        <v>2000000</v>
      </c>
      <c r="U94" s="1">
        <f>T94</f>
        <v>2000000</v>
      </c>
    </row>
    <row r="95" spans="1:25" s="23" customFormat="1" ht="78.75" x14ac:dyDescent="0.2">
      <c r="A95" s="277" t="s">
        <v>89</v>
      </c>
      <c r="B95" s="278"/>
      <c r="C95" s="278"/>
      <c r="D95" s="278"/>
      <c r="E95" s="20" t="s">
        <v>90</v>
      </c>
      <c r="F95" s="20" t="s">
        <v>30</v>
      </c>
      <c r="G95" s="21">
        <f>G96+G99+G101+G103</f>
        <v>1566000</v>
      </c>
      <c r="H95" s="21">
        <f t="shared" ref="H95:U95" si="39">H96+H99+H101+H103</f>
        <v>1566000</v>
      </c>
      <c r="I95" s="21">
        <f t="shared" si="39"/>
        <v>1566000</v>
      </c>
      <c r="J95" s="21">
        <f t="shared" si="39"/>
        <v>1566000</v>
      </c>
      <c r="K95" s="21">
        <f t="shared" si="39"/>
        <v>1184767.29</v>
      </c>
      <c r="L95" s="22">
        <f t="shared" si="37"/>
        <v>75.655637931034477</v>
      </c>
      <c r="M95" s="21">
        <f t="shared" si="39"/>
        <v>1156154</v>
      </c>
      <c r="N95" s="21">
        <f t="shared" si="39"/>
        <v>1156154</v>
      </c>
      <c r="O95" s="21">
        <f t="shared" si="39"/>
        <v>18100000</v>
      </c>
      <c r="P95" s="21">
        <f t="shared" si="39"/>
        <v>18100000</v>
      </c>
      <c r="Q95" s="21">
        <f t="shared" si="39"/>
        <v>1183900</v>
      </c>
      <c r="R95" s="21">
        <f t="shared" si="39"/>
        <v>30000000</v>
      </c>
      <c r="S95" s="21">
        <f t="shared" si="39"/>
        <v>30000000</v>
      </c>
      <c r="T95" s="21">
        <f t="shared" si="39"/>
        <v>23650000</v>
      </c>
      <c r="U95" s="21">
        <f t="shared" si="39"/>
        <v>23650000</v>
      </c>
      <c r="V95" s="21"/>
      <c r="W95" s="21"/>
      <c r="X95" s="21"/>
      <c r="Y95" s="12"/>
    </row>
    <row r="96" spans="1:25" s="23" customFormat="1" ht="15.75" hidden="1" x14ac:dyDescent="0.2">
      <c r="A96" s="24" t="s">
        <v>89</v>
      </c>
      <c r="B96" s="25">
        <v>11</v>
      </c>
      <c r="C96" s="26" t="s">
        <v>31</v>
      </c>
      <c r="D96" s="40">
        <v>323</v>
      </c>
      <c r="E96" s="20"/>
      <c r="F96" s="20"/>
      <c r="G96" s="21">
        <f>SUM(G97:G98)</f>
        <v>872000</v>
      </c>
      <c r="H96" s="21">
        <f t="shared" ref="H96:U96" si="40">SUM(H97:H98)</f>
        <v>872000</v>
      </c>
      <c r="I96" s="21">
        <f t="shared" si="40"/>
        <v>872000</v>
      </c>
      <c r="J96" s="21">
        <f t="shared" si="40"/>
        <v>872000</v>
      </c>
      <c r="K96" s="21">
        <f t="shared" si="40"/>
        <v>809983.26</v>
      </c>
      <c r="L96" s="22">
        <f t="shared" si="37"/>
        <v>92.887988532110086</v>
      </c>
      <c r="M96" s="21">
        <f t="shared" si="40"/>
        <v>858920</v>
      </c>
      <c r="N96" s="21">
        <f t="shared" si="40"/>
        <v>858920</v>
      </c>
      <c r="O96" s="21">
        <f t="shared" si="40"/>
        <v>4000000</v>
      </c>
      <c r="P96" s="21">
        <f t="shared" si="40"/>
        <v>4000000</v>
      </c>
      <c r="Q96" s="21">
        <f t="shared" si="40"/>
        <v>871804</v>
      </c>
      <c r="R96" s="21">
        <f t="shared" si="40"/>
        <v>4000000</v>
      </c>
      <c r="S96" s="21">
        <f t="shared" si="40"/>
        <v>4000000</v>
      </c>
      <c r="T96" s="21">
        <f t="shared" si="40"/>
        <v>3500000</v>
      </c>
      <c r="U96" s="21">
        <f t="shared" si="40"/>
        <v>3500000</v>
      </c>
      <c r="V96" s="21"/>
      <c r="W96" s="21"/>
      <c r="X96" s="21"/>
      <c r="Y96" s="12"/>
    </row>
    <row r="97" spans="1:25" hidden="1" x14ac:dyDescent="0.2">
      <c r="A97" s="28" t="s">
        <v>89</v>
      </c>
      <c r="B97" s="29">
        <v>11</v>
      </c>
      <c r="C97" s="30" t="s">
        <v>31</v>
      </c>
      <c r="D97" s="31">
        <v>3232</v>
      </c>
      <c r="E97" s="32" t="s">
        <v>53</v>
      </c>
      <c r="G97" s="1">
        <v>855000</v>
      </c>
      <c r="H97" s="1">
        <v>855000</v>
      </c>
      <c r="I97" s="1">
        <v>855000</v>
      </c>
      <c r="J97" s="1">
        <v>855000</v>
      </c>
      <c r="K97" s="1">
        <v>807483.26</v>
      </c>
      <c r="L97" s="33">
        <f t="shared" si="37"/>
        <v>94.44248654970761</v>
      </c>
      <c r="M97" s="1">
        <v>842175</v>
      </c>
      <c r="N97" s="1">
        <v>842175</v>
      </c>
      <c r="O97" s="1">
        <v>2000000</v>
      </c>
      <c r="P97" s="1">
        <f>O97</f>
        <v>2000000</v>
      </c>
      <c r="Q97" s="1">
        <v>854808</v>
      </c>
      <c r="R97" s="1">
        <v>1000000</v>
      </c>
      <c r="S97" s="1">
        <f>R97</f>
        <v>1000000</v>
      </c>
      <c r="T97" s="1">
        <v>1000000</v>
      </c>
      <c r="U97" s="1">
        <f>T97</f>
        <v>1000000</v>
      </c>
    </row>
    <row r="98" spans="1:25" hidden="1" x14ac:dyDescent="0.2">
      <c r="A98" s="28" t="s">
        <v>89</v>
      </c>
      <c r="B98" s="29">
        <v>11</v>
      </c>
      <c r="C98" s="30" t="s">
        <v>31</v>
      </c>
      <c r="D98" s="31">
        <v>3237</v>
      </c>
      <c r="E98" s="32" t="s">
        <v>58</v>
      </c>
      <c r="G98" s="1">
        <v>17000</v>
      </c>
      <c r="H98" s="1">
        <v>17000</v>
      </c>
      <c r="I98" s="1">
        <v>17000</v>
      </c>
      <c r="J98" s="1">
        <v>17000</v>
      </c>
      <c r="K98" s="1">
        <v>2500</v>
      </c>
      <c r="L98" s="33">
        <f t="shared" si="37"/>
        <v>14.705882352941178</v>
      </c>
      <c r="M98" s="1">
        <v>16745</v>
      </c>
      <c r="N98" s="1">
        <v>16745</v>
      </c>
      <c r="O98" s="1">
        <v>2000000</v>
      </c>
      <c r="P98" s="1">
        <f>O98</f>
        <v>2000000</v>
      </c>
      <c r="Q98" s="1">
        <v>16996</v>
      </c>
      <c r="R98" s="1">
        <v>3000000</v>
      </c>
      <c r="S98" s="1">
        <f>R98</f>
        <v>3000000</v>
      </c>
      <c r="T98" s="1">
        <v>2500000</v>
      </c>
      <c r="U98" s="1">
        <f>T98</f>
        <v>2500000</v>
      </c>
    </row>
    <row r="99" spans="1:25" s="23" customFormat="1" ht="15.75" hidden="1" x14ac:dyDescent="0.2">
      <c r="A99" s="24" t="s">
        <v>89</v>
      </c>
      <c r="B99" s="25">
        <v>11</v>
      </c>
      <c r="C99" s="26" t="s">
        <v>31</v>
      </c>
      <c r="D99" s="27">
        <v>412</v>
      </c>
      <c r="E99" s="20"/>
      <c r="F99" s="20"/>
      <c r="G99" s="21">
        <f>SUM(G100)</f>
        <v>18000</v>
      </c>
      <c r="H99" s="21">
        <f t="shared" ref="H99:U99" si="41">SUM(H100)</f>
        <v>18000</v>
      </c>
      <c r="I99" s="21">
        <f t="shared" si="41"/>
        <v>18000</v>
      </c>
      <c r="J99" s="21">
        <f t="shared" si="41"/>
        <v>18000</v>
      </c>
      <c r="K99" s="21">
        <f t="shared" si="41"/>
        <v>0</v>
      </c>
      <c r="L99" s="22">
        <f t="shared" si="37"/>
        <v>0</v>
      </c>
      <c r="M99" s="21">
        <f t="shared" si="41"/>
        <v>18198</v>
      </c>
      <c r="N99" s="21">
        <f t="shared" si="41"/>
        <v>18198</v>
      </c>
      <c r="O99" s="21">
        <f t="shared" si="41"/>
        <v>2000000</v>
      </c>
      <c r="P99" s="21">
        <f t="shared" si="41"/>
        <v>2000000</v>
      </c>
      <c r="Q99" s="21">
        <f t="shared" si="41"/>
        <v>19108</v>
      </c>
      <c r="R99" s="21">
        <f t="shared" si="41"/>
        <v>3500000</v>
      </c>
      <c r="S99" s="21">
        <f t="shared" si="41"/>
        <v>3500000</v>
      </c>
      <c r="T99" s="21">
        <f t="shared" si="41"/>
        <v>50000</v>
      </c>
      <c r="U99" s="21">
        <f t="shared" si="41"/>
        <v>50000</v>
      </c>
      <c r="V99" s="21"/>
      <c r="W99" s="21"/>
      <c r="X99" s="21"/>
      <c r="Y99" s="12"/>
    </row>
    <row r="100" spans="1:25" hidden="1" x14ac:dyDescent="0.2">
      <c r="A100" s="28" t="s">
        <v>89</v>
      </c>
      <c r="B100" s="29">
        <v>11</v>
      </c>
      <c r="C100" s="30" t="s">
        <v>31</v>
      </c>
      <c r="D100" s="31">
        <v>4126</v>
      </c>
      <c r="E100" s="32" t="s">
        <v>84</v>
      </c>
      <c r="G100" s="1">
        <v>18000</v>
      </c>
      <c r="H100" s="1">
        <v>18000</v>
      </c>
      <c r="I100" s="1">
        <v>18000</v>
      </c>
      <c r="J100" s="1">
        <v>18000</v>
      </c>
      <c r="L100" s="33">
        <f t="shared" si="37"/>
        <v>0</v>
      </c>
      <c r="M100" s="1">
        <v>18198</v>
      </c>
      <c r="N100" s="1">
        <v>18198</v>
      </c>
      <c r="O100" s="1">
        <v>2000000</v>
      </c>
      <c r="P100" s="1">
        <f>O100</f>
        <v>2000000</v>
      </c>
      <c r="Q100" s="1">
        <v>19108</v>
      </c>
      <c r="R100" s="1">
        <v>3500000</v>
      </c>
      <c r="S100" s="1">
        <f>R100</f>
        <v>3500000</v>
      </c>
      <c r="T100" s="1">
        <v>50000</v>
      </c>
      <c r="U100" s="1">
        <f>T100</f>
        <v>50000</v>
      </c>
    </row>
    <row r="101" spans="1:25" s="23" customFormat="1" ht="15.75" hidden="1" x14ac:dyDescent="0.2">
      <c r="A101" s="24" t="s">
        <v>89</v>
      </c>
      <c r="B101" s="25">
        <v>11</v>
      </c>
      <c r="C101" s="26" t="s">
        <v>31</v>
      </c>
      <c r="D101" s="27">
        <v>451</v>
      </c>
      <c r="E101" s="20"/>
      <c r="F101" s="20"/>
      <c r="G101" s="21">
        <f>SUM(G102)</f>
        <v>484000</v>
      </c>
      <c r="H101" s="21">
        <f t="shared" ref="H101:U101" si="42">SUM(H102)</f>
        <v>484000</v>
      </c>
      <c r="I101" s="21">
        <f t="shared" si="42"/>
        <v>484000</v>
      </c>
      <c r="J101" s="21">
        <f t="shared" si="42"/>
        <v>484000</v>
      </c>
      <c r="K101" s="21">
        <f t="shared" si="42"/>
        <v>374784.03</v>
      </c>
      <c r="L101" s="22">
        <f t="shared" si="37"/>
        <v>77.434716942148768</v>
      </c>
      <c r="M101" s="21">
        <f t="shared" si="42"/>
        <v>186024</v>
      </c>
      <c r="N101" s="21">
        <f t="shared" si="42"/>
        <v>186024</v>
      </c>
      <c r="O101" s="21">
        <f t="shared" si="42"/>
        <v>12000000</v>
      </c>
      <c r="P101" s="21">
        <f t="shared" si="42"/>
        <v>12000000</v>
      </c>
      <c r="Q101" s="21">
        <f t="shared" si="42"/>
        <v>195325</v>
      </c>
      <c r="R101" s="21">
        <f t="shared" si="42"/>
        <v>22000000</v>
      </c>
      <c r="S101" s="21">
        <f t="shared" si="42"/>
        <v>22000000</v>
      </c>
      <c r="T101" s="21">
        <f t="shared" si="42"/>
        <v>20000000</v>
      </c>
      <c r="U101" s="21">
        <f t="shared" si="42"/>
        <v>20000000</v>
      </c>
      <c r="V101" s="21"/>
      <c r="W101" s="21"/>
      <c r="X101" s="21"/>
      <c r="Y101" s="12"/>
    </row>
    <row r="102" spans="1:25" hidden="1" x14ac:dyDescent="0.2">
      <c r="A102" s="28" t="s">
        <v>89</v>
      </c>
      <c r="B102" s="29">
        <v>11</v>
      </c>
      <c r="C102" s="30" t="s">
        <v>31</v>
      </c>
      <c r="D102" s="31">
        <v>4511</v>
      </c>
      <c r="E102" s="32" t="s">
        <v>91</v>
      </c>
      <c r="G102" s="1">
        <v>484000</v>
      </c>
      <c r="H102" s="1">
        <v>484000</v>
      </c>
      <c r="I102" s="1">
        <v>484000</v>
      </c>
      <c r="J102" s="1">
        <v>484000</v>
      </c>
      <c r="K102" s="1">
        <v>374784.03</v>
      </c>
      <c r="L102" s="33">
        <f t="shared" si="37"/>
        <v>77.434716942148768</v>
      </c>
      <c r="M102" s="1">
        <v>186024</v>
      </c>
      <c r="N102" s="1">
        <v>186024</v>
      </c>
      <c r="O102" s="1">
        <v>12000000</v>
      </c>
      <c r="P102" s="1">
        <f>O102</f>
        <v>12000000</v>
      </c>
      <c r="Q102" s="1">
        <v>195325</v>
      </c>
      <c r="R102" s="1">
        <v>22000000</v>
      </c>
      <c r="S102" s="1">
        <f>R102</f>
        <v>22000000</v>
      </c>
      <c r="T102" s="1">
        <v>20000000</v>
      </c>
      <c r="U102" s="1">
        <f>T102</f>
        <v>20000000</v>
      </c>
    </row>
    <row r="103" spans="1:25" s="23" customFormat="1" ht="15.75" hidden="1" x14ac:dyDescent="0.2">
      <c r="A103" s="24" t="s">
        <v>89</v>
      </c>
      <c r="B103" s="25">
        <v>11</v>
      </c>
      <c r="C103" s="26" t="s">
        <v>31</v>
      </c>
      <c r="D103" s="27">
        <v>452</v>
      </c>
      <c r="E103" s="20"/>
      <c r="F103" s="20"/>
      <c r="G103" s="21">
        <f>SUM(G104)</f>
        <v>192000</v>
      </c>
      <c r="H103" s="21">
        <f t="shared" ref="H103:U103" si="43">SUM(H104)</f>
        <v>192000</v>
      </c>
      <c r="I103" s="21">
        <f t="shared" si="43"/>
        <v>192000</v>
      </c>
      <c r="J103" s="21">
        <f t="shared" si="43"/>
        <v>192000</v>
      </c>
      <c r="K103" s="21">
        <f t="shared" si="43"/>
        <v>0</v>
      </c>
      <c r="L103" s="22">
        <f t="shared" si="37"/>
        <v>0</v>
      </c>
      <c r="M103" s="21">
        <f t="shared" si="43"/>
        <v>93012</v>
      </c>
      <c r="N103" s="21">
        <f t="shared" si="43"/>
        <v>93012</v>
      </c>
      <c r="O103" s="21">
        <f t="shared" si="43"/>
        <v>100000</v>
      </c>
      <c r="P103" s="21">
        <f t="shared" si="43"/>
        <v>100000</v>
      </c>
      <c r="Q103" s="21">
        <f t="shared" si="43"/>
        <v>97663</v>
      </c>
      <c r="R103" s="21">
        <f t="shared" si="43"/>
        <v>500000</v>
      </c>
      <c r="S103" s="21">
        <f t="shared" si="43"/>
        <v>500000</v>
      </c>
      <c r="T103" s="21">
        <f t="shared" si="43"/>
        <v>100000</v>
      </c>
      <c r="U103" s="21">
        <f t="shared" si="43"/>
        <v>100000</v>
      </c>
      <c r="V103" s="21"/>
      <c r="W103" s="21"/>
      <c r="X103" s="21"/>
      <c r="Y103" s="12"/>
    </row>
    <row r="104" spans="1:25" hidden="1" x14ac:dyDescent="0.2">
      <c r="A104" s="28" t="s">
        <v>89</v>
      </c>
      <c r="B104" s="29">
        <v>11</v>
      </c>
      <c r="C104" s="30" t="s">
        <v>31</v>
      </c>
      <c r="D104" s="31">
        <v>4521</v>
      </c>
      <c r="E104" s="32" t="s">
        <v>92</v>
      </c>
      <c r="G104" s="1">
        <v>192000</v>
      </c>
      <c r="H104" s="1">
        <v>192000</v>
      </c>
      <c r="I104" s="1">
        <v>192000</v>
      </c>
      <c r="J104" s="1">
        <v>192000</v>
      </c>
      <c r="L104" s="33">
        <f t="shared" si="37"/>
        <v>0</v>
      </c>
      <c r="M104" s="1">
        <v>93012</v>
      </c>
      <c r="N104" s="1">
        <v>93012</v>
      </c>
      <c r="O104" s="1">
        <v>100000</v>
      </c>
      <c r="P104" s="1">
        <f>O104</f>
        <v>100000</v>
      </c>
      <c r="Q104" s="1">
        <v>97663</v>
      </c>
      <c r="R104" s="1">
        <v>500000</v>
      </c>
      <c r="S104" s="1">
        <f>R104</f>
        <v>500000</v>
      </c>
      <c r="T104" s="1">
        <v>100000</v>
      </c>
      <c r="U104" s="1">
        <f>T104</f>
        <v>100000</v>
      </c>
    </row>
    <row r="105" spans="1:25" s="23" customFormat="1" ht="78.75" x14ac:dyDescent="0.2">
      <c r="A105" s="281" t="s">
        <v>93</v>
      </c>
      <c r="B105" s="281"/>
      <c r="C105" s="281"/>
      <c r="D105" s="281"/>
      <c r="E105" s="38" t="s">
        <v>94</v>
      </c>
      <c r="F105" s="20" t="s">
        <v>30</v>
      </c>
      <c r="G105" s="21">
        <f>SUM(G108)</f>
        <v>0</v>
      </c>
      <c r="H105" s="21">
        <f>SUM(H108)</f>
        <v>0</v>
      </c>
      <c r="I105" s="21">
        <f>SUM(I108+I106)</f>
        <v>0</v>
      </c>
      <c r="J105" s="21">
        <f t="shared" ref="J105:U105" si="44">SUM(J108+J106)</f>
        <v>0</v>
      </c>
      <c r="K105" s="21">
        <f t="shared" si="44"/>
        <v>0</v>
      </c>
      <c r="L105" s="22" t="str">
        <f t="shared" si="37"/>
        <v>-</v>
      </c>
      <c r="M105" s="21">
        <f t="shared" si="44"/>
        <v>0</v>
      </c>
      <c r="N105" s="21">
        <f t="shared" si="44"/>
        <v>0</v>
      </c>
      <c r="O105" s="21">
        <f t="shared" si="44"/>
        <v>250000</v>
      </c>
      <c r="P105" s="21">
        <f t="shared" si="44"/>
        <v>250000</v>
      </c>
      <c r="Q105" s="21">
        <f t="shared" si="44"/>
        <v>0</v>
      </c>
      <c r="R105" s="21">
        <f t="shared" si="44"/>
        <v>700000</v>
      </c>
      <c r="S105" s="21">
        <f t="shared" si="44"/>
        <v>700000</v>
      </c>
      <c r="T105" s="21">
        <f t="shared" si="44"/>
        <v>500000</v>
      </c>
      <c r="U105" s="21">
        <f t="shared" si="44"/>
        <v>500000</v>
      </c>
      <c r="V105" s="21"/>
      <c r="W105" s="21"/>
      <c r="X105" s="21"/>
      <c r="Y105" s="12"/>
    </row>
    <row r="106" spans="1:25" s="23" customFormat="1" ht="15.75" hidden="1" x14ac:dyDescent="0.2">
      <c r="A106" s="92"/>
      <c r="B106" s="24">
        <v>11</v>
      </c>
      <c r="C106" s="26" t="s">
        <v>31</v>
      </c>
      <c r="D106" s="40">
        <v>323</v>
      </c>
      <c r="E106" s="38"/>
      <c r="F106" s="20"/>
      <c r="G106" s="21"/>
      <c r="H106" s="21"/>
      <c r="I106" s="21">
        <f>I107</f>
        <v>0</v>
      </c>
      <c r="J106" s="21">
        <f t="shared" ref="J106:U106" si="45">J107</f>
        <v>0</v>
      </c>
      <c r="K106" s="21">
        <f t="shared" si="45"/>
        <v>0</v>
      </c>
      <c r="L106" s="22" t="str">
        <f t="shared" si="37"/>
        <v>-</v>
      </c>
      <c r="M106" s="21">
        <f t="shared" si="45"/>
        <v>0</v>
      </c>
      <c r="N106" s="21">
        <f t="shared" si="45"/>
        <v>0</v>
      </c>
      <c r="O106" s="21">
        <f t="shared" si="45"/>
        <v>100000</v>
      </c>
      <c r="P106" s="21">
        <f t="shared" si="45"/>
        <v>100000</v>
      </c>
      <c r="Q106" s="21">
        <f t="shared" si="45"/>
        <v>0</v>
      </c>
      <c r="R106" s="21">
        <f t="shared" si="45"/>
        <v>200000</v>
      </c>
      <c r="S106" s="21">
        <f t="shared" si="45"/>
        <v>200000</v>
      </c>
      <c r="T106" s="21">
        <f t="shared" si="45"/>
        <v>200000</v>
      </c>
      <c r="U106" s="21">
        <f t="shared" si="45"/>
        <v>200000</v>
      </c>
      <c r="V106" s="21"/>
      <c r="W106" s="21"/>
      <c r="X106" s="21"/>
      <c r="Y106" s="12"/>
    </row>
    <row r="107" spans="1:25" ht="15.75" hidden="1" x14ac:dyDescent="0.2">
      <c r="A107" s="81"/>
      <c r="B107" s="29">
        <v>11</v>
      </c>
      <c r="C107" s="30" t="s">
        <v>31</v>
      </c>
      <c r="D107" s="31">
        <v>3238</v>
      </c>
      <c r="E107" s="32" t="s">
        <v>59</v>
      </c>
      <c r="L107" s="22" t="str">
        <f t="shared" si="37"/>
        <v>-</v>
      </c>
      <c r="M107" s="1"/>
      <c r="N107" s="1"/>
      <c r="O107" s="1">
        <v>100000</v>
      </c>
      <c r="P107" s="1">
        <f>O107</f>
        <v>100000</v>
      </c>
      <c r="Q107" s="1"/>
      <c r="R107" s="1">
        <v>200000</v>
      </c>
      <c r="S107" s="1">
        <f>R107</f>
        <v>200000</v>
      </c>
      <c r="T107" s="1">
        <v>200000</v>
      </c>
      <c r="U107" s="1">
        <f>T107</f>
        <v>200000</v>
      </c>
    </row>
    <row r="108" spans="1:25" s="23" customFormat="1" ht="15.75" hidden="1" x14ac:dyDescent="0.2">
      <c r="A108" s="24"/>
      <c r="B108" s="24">
        <v>11</v>
      </c>
      <c r="C108" s="26" t="s">
        <v>31</v>
      </c>
      <c r="D108" s="40">
        <v>426</v>
      </c>
      <c r="E108" s="20"/>
      <c r="F108" s="20"/>
      <c r="G108" s="21">
        <f>SUM(G109)</f>
        <v>0</v>
      </c>
      <c r="H108" s="21">
        <f t="shared" ref="H108:U108" si="46">SUM(H109)</f>
        <v>0</v>
      </c>
      <c r="I108" s="21">
        <f t="shared" si="46"/>
        <v>0</v>
      </c>
      <c r="J108" s="21">
        <f t="shared" si="46"/>
        <v>0</v>
      </c>
      <c r="K108" s="21">
        <f t="shared" si="46"/>
        <v>0</v>
      </c>
      <c r="L108" s="22" t="str">
        <f t="shared" si="37"/>
        <v>-</v>
      </c>
      <c r="M108" s="21">
        <f t="shared" si="46"/>
        <v>0</v>
      </c>
      <c r="N108" s="21">
        <f t="shared" si="46"/>
        <v>0</v>
      </c>
      <c r="O108" s="21">
        <f t="shared" si="46"/>
        <v>150000</v>
      </c>
      <c r="P108" s="21">
        <f t="shared" si="46"/>
        <v>150000</v>
      </c>
      <c r="Q108" s="21">
        <f t="shared" si="46"/>
        <v>0</v>
      </c>
      <c r="R108" s="21">
        <f t="shared" si="46"/>
        <v>500000</v>
      </c>
      <c r="S108" s="21">
        <f t="shared" si="46"/>
        <v>500000</v>
      </c>
      <c r="T108" s="21">
        <f t="shared" si="46"/>
        <v>300000</v>
      </c>
      <c r="U108" s="21">
        <f t="shared" si="46"/>
        <v>300000</v>
      </c>
      <c r="V108" s="21"/>
      <c r="W108" s="21"/>
      <c r="X108" s="21"/>
      <c r="Y108" s="12"/>
    </row>
    <row r="109" spans="1:25" hidden="1" x14ac:dyDescent="0.2">
      <c r="B109" s="29">
        <v>11</v>
      </c>
      <c r="C109" s="30" t="s">
        <v>31</v>
      </c>
      <c r="D109" s="31">
        <v>4262</v>
      </c>
      <c r="E109" s="36" t="s">
        <v>86</v>
      </c>
      <c r="L109" s="33" t="str">
        <f t="shared" si="37"/>
        <v>-</v>
      </c>
      <c r="M109" s="1"/>
      <c r="N109" s="1"/>
      <c r="O109" s="1">
        <v>150000</v>
      </c>
      <c r="P109" s="1">
        <f>O109</f>
        <v>150000</v>
      </c>
      <c r="Q109" s="1"/>
      <c r="R109" s="1">
        <v>500000</v>
      </c>
      <c r="S109" s="1">
        <f>R109</f>
        <v>500000</v>
      </c>
      <c r="T109" s="1">
        <v>300000</v>
      </c>
      <c r="U109" s="1">
        <f>T109</f>
        <v>300000</v>
      </c>
    </row>
    <row r="110" spans="1:25" s="47" customFormat="1" ht="15.75" x14ac:dyDescent="0.2">
      <c r="A110" s="292" t="s">
        <v>95</v>
      </c>
      <c r="B110" s="292"/>
      <c r="C110" s="292"/>
      <c r="D110" s="292"/>
      <c r="E110" s="292"/>
      <c r="F110" s="292"/>
      <c r="G110" s="45">
        <f>G111+G355</f>
        <v>326771633</v>
      </c>
      <c r="H110" s="45">
        <f>H111+H355</f>
        <v>320019633</v>
      </c>
      <c r="I110" s="45">
        <f>I111+I355</f>
        <v>510057895</v>
      </c>
      <c r="J110" s="45">
        <f>J111+J355</f>
        <v>503305895</v>
      </c>
      <c r="K110" s="45">
        <f>K111+K355</f>
        <v>450658077.79999989</v>
      </c>
      <c r="L110" s="46">
        <f t="shared" si="37"/>
        <v>88.354299035014421</v>
      </c>
      <c r="M110" s="45">
        <f t="shared" ref="M110:U110" si="47">M111+M355</f>
        <v>294503132</v>
      </c>
      <c r="N110" s="45">
        <f t="shared" si="47"/>
        <v>290273132</v>
      </c>
      <c r="O110" s="45">
        <f t="shared" si="47"/>
        <v>615538763</v>
      </c>
      <c r="P110" s="45">
        <f t="shared" si="47"/>
        <v>612411263</v>
      </c>
      <c r="Q110" s="45">
        <f t="shared" si="47"/>
        <v>288672766</v>
      </c>
      <c r="R110" s="45">
        <f t="shared" si="47"/>
        <v>538737182</v>
      </c>
      <c r="S110" s="45">
        <f t="shared" si="47"/>
        <v>535737182</v>
      </c>
      <c r="T110" s="45">
        <f t="shared" si="47"/>
        <v>508683395</v>
      </c>
      <c r="U110" s="45">
        <f t="shared" si="47"/>
        <v>505683395</v>
      </c>
      <c r="V110" s="83"/>
      <c r="W110" s="83"/>
      <c r="X110" s="83"/>
      <c r="Y110" s="88"/>
    </row>
    <row r="111" spans="1:25" ht="15.75" x14ac:dyDescent="0.2">
      <c r="A111" s="282" t="s">
        <v>96</v>
      </c>
      <c r="B111" s="282"/>
      <c r="C111" s="282"/>
      <c r="D111" s="282"/>
      <c r="E111" s="282"/>
      <c r="F111" s="282"/>
      <c r="G111" s="18">
        <f>G112+G115+G118+G121+G126+G129+G134+G137+G142+G145+G154+G157+G160+G168+G171+G175+G181+G186+G189+G194+G202+G236+G240+G248+G251+G266+G276+G290+G296+G309+G312+G317+G332+G339+G342+G349+G352+G207+G210+G233</f>
        <v>236063709</v>
      </c>
      <c r="H111" s="18">
        <f>H112+H115+H118+H121+H126+H129+H134+H137+H142+H145+H154+H157+H160+H168+H171+H175+H181+H186+H189+H194+H202+H236+H240+H248+H251+H266+H276+H290+H296+H309+H312+H317+H332+H339+H342+H349+H352+H207+H210+H233</f>
        <v>232311709</v>
      </c>
      <c r="I111" s="18">
        <f t="shared" ref="I111:N111" si="48">I112+I115+I118+I121+I126+I129+I134+I137+I142+I145+I154+I157+I160+I168+I171+I175+I181+I186+I189+I194+I202+I236+I240+I248+I251+I266+I276+I290+I296+I309+I312+I317+I332+I339+I342+I349+I352+I207+I210+I233+I245</f>
        <v>420089473</v>
      </c>
      <c r="J111" s="18">
        <f t="shared" si="48"/>
        <v>416337473</v>
      </c>
      <c r="K111" s="18">
        <f t="shared" si="48"/>
        <v>389121511.21999991</v>
      </c>
      <c r="L111" s="48">
        <f t="shared" si="37"/>
        <v>92.62824617840397</v>
      </c>
      <c r="M111" s="18">
        <f t="shared" si="48"/>
        <v>202795559</v>
      </c>
      <c r="N111" s="18">
        <f t="shared" si="48"/>
        <v>201565559</v>
      </c>
      <c r="O111" s="18">
        <f>O112+O115+O118+O121+O126+O129+O134+O137+O142+O145+O154+O157+O160+O168+O171+O175+O181+O186+O189+O194+O202+O236+O240+O248+O251+O266+O276+O290+O296+O309+O312+O317+O332+O339+O342+O349+O352+O207+O210+O233+O245</f>
        <v>519592183</v>
      </c>
      <c r="P111" s="18">
        <f t="shared" ref="P111:U111" si="49">P112+P115+P118+P121+P126+P129+P134+P137+P142+P145+P154+P157+P160+P168+P171+P175+P181+P186+P189+P194+P202+P236+P240+P248+P251+P266+P276+P290+P296+P309+P312+P317+P332+P339+P342+P349+P352+P207+P210+P233+P245</f>
        <v>519464683</v>
      </c>
      <c r="Q111" s="18">
        <f t="shared" si="49"/>
        <v>194402220</v>
      </c>
      <c r="R111" s="18">
        <f t="shared" si="49"/>
        <v>440491773</v>
      </c>
      <c r="S111" s="18">
        <f t="shared" si="49"/>
        <v>440491773</v>
      </c>
      <c r="T111" s="18">
        <f t="shared" si="49"/>
        <v>409400409</v>
      </c>
      <c r="U111" s="18">
        <f t="shared" si="49"/>
        <v>409400409</v>
      </c>
    </row>
    <row r="112" spans="1:25" s="23" customFormat="1" ht="141.75" x14ac:dyDescent="0.2">
      <c r="A112" s="277" t="s">
        <v>97</v>
      </c>
      <c r="B112" s="277"/>
      <c r="C112" s="277"/>
      <c r="D112" s="277"/>
      <c r="E112" s="20" t="s">
        <v>98</v>
      </c>
      <c r="F112" s="38" t="s">
        <v>99</v>
      </c>
      <c r="G112" s="21">
        <f>SUM(G113)</f>
        <v>1000000</v>
      </c>
      <c r="H112" s="21">
        <f t="shared" ref="H112:U113" si="50">SUM(H113)</f>
        <v>1000000</v>
      </c>
      <c r="I112" s="21">
        <f t="shared" si="50"/>
        <v>31000000</v>
      </c>
      <c r="J112" s="21">
        <f t="shared" si="50"/>
        <v>31000000</v>
      </c>
      <c r="K112" s="21">
        <f t="shared" si="50"/>
        <v>31000000</v>
      </c>
      <c r="L112" s="22">
        <f t="shared" si="37"/>
        <v>100</v>
      </c>
      <c r="M112" s="21">
        <f t="shared" si="50"/>
        <v>1972000</v>
      </c>
      <c r="N112" s="21">
        <f t="shared" si="50"/>
        <v>1972000</v>
      </c>
      <c r="O112" s="21">
        <f t="shared" si="50"/>
        <v>44392500</v>
      </c>
      <c r="P112" s="21">
        <f t="shared" si="50"/>
        <v>44392500</v>
      </c>
      <c r="Q112" s="21">
        <f t="shared" si="50"/>
        <v>0</v>
      </c>
      <c r="R112" s="21">
        <f t="shared" si="50"/>
        <v>6000000</v>
      </c>
      <c r="S112" s="21">
        <f t="shared" si="50"/>
        <v>6000000</v>
      </c>
      <c r="T112" s="21">
        <f t="shared" si="50"/>
        <v>0</v>
      </c>
      <c r="U112" s="21">
        <f t="shared" si="50"/>
        <v>0</v>
      </c>
      <c r="V112" s="21"/>
      <c r="W112" s="21"/>
      <c r="X112" s="21"/>
      <c r="Y112" s="12"/>
    </row>
    <row r="113" spans="1:25" s="23" customFormat="1" ht="15.75" hidden="1" x14ac:dyDescent="0.2">
      <c r="A113" s="24" t="s">
        <v>100</v>
      </c>
      <c r="B113" s="25">
        <v>11</v>
      </c>
      <c r="C113" s="26" t="s">
        <v>101</v>
      </c>
      <c r="D113" s="27">
        <v>382</v>
      </c>
      <c r="E113" s="20"/>
      <c r="F113" s="20"/>
      <c r="G113" s="21">
        <f>SUM(G114)</f>
        <v>1000000</v>
      </c>
      <c r="H113" s="21">
        <f t="shared" si="50"/>
        <v>1000000</v>
      </c>
      <c r="I113" s="21">
        <f t="shared" si="50"/>
        <v>31000000</v>
      </c>
      <c r="J113" s="21">
        <f t="shared" si="50"/>
        <v>31000000</v>
      </c>
      <c r="K113" s="21">
        <f t="shared" si="50"/>
        <v>31000000</v>
      </c>
      <c r="L113" s="22">
        <f t="shared" si="37"/>
        <v>100</v>
      </c>
      <c r="M113" s="21">
        <f t="shared" si="50"/>
        <v>1972000</v>
      </c>
      <c r="N113" s="21">
        <f t="shared" si="50"/>
        <v>1972000</v>
      </c>
      <c r="O113" s="21">
        <f t="shared" si="50"/>
        <v>44392500</v>
      </c>
      <c r="P113" s="21">
        <f t="shared" si="50"/>
        <v>44392500</v>
      </c>
      <c r="Q113" s="21">
        <f t="shared" si="50"/>
        <v>0</v>
      </c>
      <c r="R113" s="21">
        <f t="shared" si="50"/>
        <v>6000000</v>
      </c>
      <c r="S113" s="21">
        <f t="shared" si="50"/>
        <v>6000000</v>
      </c>
      <c r="T113" s="21">
        <f t="shared" si="50"/>
        <v>0</v>
      </c>
      <c r="U113" s="21">
        <f t="shared" si="50"/>
        <v>0</v>
      </c>
      <c r="V113" s="21"/>
      <c r="W113" s="21"/>
      <c r="X113" s="21"/>
      <c r="Y113" s="12"/>
    </row>
    <row r="114" spans="1:25" ht="30" hidden="1" customHeight="1" x14ac:dyDescent="0.2">
      <c r="A114" s="28" t="s">
        <v>100</v>
      </c>
      <c r="B114" s="29">
        <v>11</v>
      </c>
      <c r="C114" s="30" t="s">
        <v>101</v>
      </c>
      <c r="D114" s="31">
        <v>3821</v>
      </c>
      <c r="E114" s="32" t="s">
        <v>102</v>
      </c>
      <c r="G114" s="1">
        <v>1000000</v>
      </c>
      <c r="H114" s="1">
        <v>1000000</v>
      </c>
      <c r="I114" s="1">
        <v>31000000</v>
      </c>
      <c r="J114" s="1">
        <v>31000000</v>
      </c>
      <c r="K114" s="1">
        <v>31000000</v>
      </c>
      <c r="L114" s="33">
        <f t="shared" si="37"/>
        <v>100</v>
      </c>
      <c r="M114" s="1">
        <v>1972000</v>
      </c>
      <c r="N114" s="1">
        <v>1972000</v>
      </c>
      <c r="O114" s="1">
        <v>44392500</v>
      </c>
      <c r="P114" s="1">
        <f>O114</f>
        <v>44392500</v>
      </c>
      <c r="Q114" s="1">
        <v>0</v>
      </c>
      <c r="R114" s="1">
        <v>6000000</v>
      </c>
      <c r="S114" s="1">
        <f>R114</f>
        <v>6000000</v>
      </c>
      <c r="T114" s="1">
        <v>0</v>
      </c>
      <c r="U114" s="1">
        <f>T114</f>
        <v>0</v>
      </c>
    </row>
    <row r="115" spans="1:25" s="23" customFormat="1" ht="141.75" x14ac:dyDescent="0.2">
      <c r="A115" s="277" t="s">
        <v>103</v>
      </c>
      <c r="B115" s="277"/>
      <c r="C115" s="277"/>
      <c r="D115" s="277"/>
      <c r="E115" s="20" t="s">
        <v>104</v>
      </c>
      <c r="F115" s="38" t="s">
        <v>99</v>
      </c>
      <c r="G115" s="21">
        <f>SUM(G116)</f>
        <v>20000000</v>
      </c>
      <c r="H115" s="21">
        <f t="shared" ref="H115:U116" si="51">SUM(H116)</f>
        <v>20000000</v>
      </c>
      <c r="I115" s="21">
        <f t="shared" si="51"/>
        <v>20000000</v>
      </c>
      <c r="J115" s="21">
        <f t="shared" si="51"/>
        <v>20000000</v>
      </c>
      <c r="K115" s="21">
        <f t="shared" si="51"/>
        <v>20000000</v>
      </c>
      <c r="L115" s="22">
        <f t="shared" si="37"/>
        <v>100</v>
      </c>
      <c r="M115" s="21">
        <f t="shared" si="51"/>
        <v>22000000</v>
      </c>
      <c r="N115" s="21">
        <f t="shared" si="51"/>
        <v>22000000</v>
      </c>
      <c r="O115" s="21">
        <f t="shared" si="51"/>
        <v>35000000</v>
      </c>
      <c r="P115" s="21">
        <f t="shared" si="51"/>
        <v>35000000</v>
      </c>
      <c r="Q115" s="21">
        <f t="shared" si="51"/>
        <v>21650000</v>
      </c>
      <c r="R115" s="21">
        <f t="shared" si="51"/>
        <v>43000000</v>
      </c>
      <c r="S115" s="21">
        <f t="shared" si="51"/>
        <v>43000000</v>
      </c>
      <c r="T115" s="21">
        <f t="shared" si="51"/>
        <v>51000000</v>
      </c>
      <c r="U115" s="21">
        <f t="shared" si="51"/>
        <v>51000000</v>
      </c>
      <c r="V115" s="21"/>
      <c r="W115" s="21"/>
      <c r="X115" s="21"/>
      <c r="Y115" s="12"/>
    </row>
    <row r="116" spans="1:25" s="23" customFormat="1" ht="15.75" hidden="1" x14ac:dyDescent="0.2">
      <c r="A116" s="24" t="s">
        <v>105</v>
      </c>
      <c r="B116" s="25">
        <v>11</v>
      </c>
      <c r="C116" s="26" t="s">
        <v>101</v>
      </c>
      <c r="D116" s="27">
        <v>381</v>
      </c>
      <c r="E116" s="20"/>
      <c r="F116" s="20"/>
      <c r="G116" s="21">
        <f>SUM(G117)</f>
        <v>20000000</v>
      </c>
      <c r="H116" s="21">
        <f t="shared" si="51"/>
        <v>20000000</v>
      </c>
      <c r="I116" s="21">
        <f t="shared" si="51"/>
        <v>20000000</v>
      </c>
      <c r="J116" s="21">
        <f t="shared" si="51"/>
        <v>20000000</v>
      </c>
      <c r="K116" s="21">
        <f t="shared" si="51"/>
        <v>20000000</v>
      </c>
      <c r="L116" s="22">
        <f t="shared" si="37"/>
        <v>100</v>
      </c>
      <c r="M116" s="21">
        <f t="shared" si="51"/>
        <v>22000000</v>
      </c>
      <c r="N116" s="21">
        <f t="shared" si="51"/>
        <v>22000000</v>
      </c>
      <c r="O116" s="21">
        <f t="shared" si="51"/>
        <v>35000000</v>
      </c>
      <c r="P116" s="21">
        <f t="shared" si="51"/>
        <v>35000000</v>
      </c>
      <c r="Q116" s="21">
        <f t="shared" si="51"/>
        <v>21650000</v>
      </c>
      <c r="R116" s="21">
        <f t="shared" si="51"/>
        <v>43000000</v>
      </c>
      <c r="S116" s="21">
        <f t="shared" si="51"/>
        <v>43000000</v>
      </c>
      <c r="T116" s="21">
        <f t="shared" si="51"/>
        <v>51000000</v>
      </c>
      <c r="U116" s="21">
        <f t="shared" si="51"/>
        <v>51000000</v>
      </c>
      <c r="V116" s="21"/>
      <c r="W116" s="21"/>
      <c r="X116" s="21"/>
      <c r="Y116" s="12"/>
    </row>
    <row r="117" spans="1:25" hidden="1" x14ac:dyDescent="0.2">
      <c r="A117" s="28" t="s">
        <v>105</v>
      </c>
      <c r="B117" s="29">
        <v>11</v>
      </c>
      <c r="C117" s="30" t="s">
        <v>101</v>
      </c>
      <c r="D117" s="31">
        <v>3811</v>
      </c>
      <c r="E117" s="32" t="s">
        <v>73</v>
      </c>
      <c r="G117" s="1">
        <v>20000000</v>
      </c>
      <c r="H117" s="1">
        <v>20000000</v>
      </c>
      <c r="I117" s="1">
        <v>20000000</v>
      </c>
      <c r="J117" s="1">
        <v>20000000</v>
      </c>
      <c r="K117" s="1">
        <v>20000000</v>
      </c>
      <c r="L117" s="33">
        <f t="shared" si="37"/>
        <v>100</v>
      </c>
      <c r="M117" s="1">
        <v>22000000</v>
      </c>
      <c r="N117" s="1">
        <v>22000000</v>
      </c>
      <c r="O117" s="1">
        <v>35000000</v>
      </c>
      <c r="P117" s="1">
        <f>O117</f>
        <v>35000000</v>
      </c>
      <c r="Q117" s="1">
        <v>21650000</v>
      </c>
      <c r="R117" s="1">
        <v>43000000</v>
      </c>
      <c r="S117" s="1">
        <f>R117</f>
        <v>43000000</v>
      </c>
      <c r="T117" s="1">
        <v>51000000</v>
      </c>
      <c r="U117" s="1">
        <f>T117</f>
        <v>51000000</v>
      </c>
    </row>
    <row r="118" spans="1:25" s="23" customFormat="1" ht="141.75" x14ac:dyDescent="0.2">
      <c r="A118" s="277" t="s">
        <v>106</v>
      </c>
      <c r="B118" s="277"/>
      <c r="C118" s="277"/>
      <c r="D118" s="277"/>
      <c r="E118" s="20" t="s">
        <v>107</v>
      </c>
      <c r="F118" s="38" t="s">
        <v>99</v>
      </c>
      <c r="G118" s="21">
        <f>SUM(G119)</f>
        <v>9500000</v>
      </c>
      <c r="H118" s="21">
        <f t="shared" ref="H118:U119" si="52">SUM(H119)</f>
        <v>9500000</v>
      </c>
      <c r="I118" s="21">
        <f t="shared" si="52"/>
        <v>136095764</v>
      </c>
      <c r="J118" s="21">
        <f t="shared" si="52"/>
        <v>136095764</v>
      </c>
      <c r="K118" s="21">
        <f t="shared" si="52"/>
        <v>136095764</v>
      </c>
      <c r="L118" s="22">
        <f t="shared" si="37"/>
        <v>100</v>
      </c>
      <c r="M118" s="21">
        <f t="shared" si="52"/>
        <v>0</v>
      </c>
      <c r="N118" s="21">
        <f t="shared" si="52"/>
        <v>0</v>
      </c>
      <c r="O118" s="21">
        <f t="shared" si="52"/>
        <v>0</v>
      </c>
      <c r="P118" s="21">
        <f t="shared" si="52"/>
        <v>0</v>
      </c>
      <c r="Q118" s="21">
        <f t="shared" si="52"/>
        <v>0</v>
      </c>
      <c r="R118" s="21">
        <f t="shared" si="52"/>
        <v>0</v>
      </c>
      <c r="S118" s="21">
        <f t="shared" si="52"/>
        <v>0</v>
      </c>
      <c r="T118" s="21">
        <f t="shared" si="52"/>
        <v>0</v>
      </c>
      <c r="U118" s="21">
        <f t="shared" si="52"/>
        <v>0</v>
      </c>
      <c r="V118" s="21"/>
      <c r="W118" s="21"/>
      <c r="X118" s="21"/>
      <c r="Y118" s="12"/>
    </row>
    <row r="119" spans="1:25" s="23" customFormat="1" ht="15.75" hidden="1" x14ac:dyDescent="0.2">
      <c r="A119" s="25" t="s">
        <v>108</v>
      </c>
      <c r="B119" s="25">
        <v>11</v>
      </c>
      <c r="C119" s="49" t="s">
        <v>101</v>
      </c>
      <c r="D119" s="27">
        <v>386</v>
      </c>
      <c r="E119" s="20"/>
      <c r="F119" s="20"/>
      <c r="G119" s="21">
        <f>SUM(G120)</f>
        <v>9500000</v>
      </c>
      <c r="H119" s="21">
        <f t="shared" si="52"/>
        <v>9500000</v>
      </c>
      <c r="I119" s="21">
        <f t="shared" si="52"/>
        <v>136095764</v>
      </c>
      <c r="J119" s="21">
        <f t="shared" si="52"/>
        <v>136095764</v>
      </c>
      <c r="K119" s="21">
        <f t="shared" si="52"/>
        <v>136095764</v>
      </c>
      <c r="L119" s="22">
        <f t="shared" si="37"/>
        <v>100</v>
      </c>
      <c r="M119" s="21">
        <f t="shared" si="52"/>
        <v>0</v>
      </c>
      <c r="N119" s="21">
        <f t="shared" si="52"/>
        <v>0</v>
      </c>
      <c r="O119" s="21">
        <f t="shared" si="52"/>
        <v>0</v>
      </c>
      <c r="P119" s="21">
        <f t="shared" si="52"/>
        <v>0</v>
      </c>
      <c r="Q119" s="21">
        <f t="shared" si="52"/>
        <v>0</v>
      </c>
      <c r="R119" s="21">
        <f t="shared" si="52"/>
        <v>0</v>
      </c>
      <c r="S119" s="21">
        <f t="shared" si="52"/>
        <v>0</v>
      </c>
      <c r="T119" s="21">
        <f t="shared" si="52"/>
        <v>0</v>
      </c>
      <c r="U119" s="21">
        <f t="shared" si="52"/>
        <v>0</v>
      </c>
      <c r="V119" s="21"/>
      <c r="W119" s="21"/>
      <c r="X119" s="21"/>
      <c r="Y119" s="12"/>
    </row>
    <row r="120" spans="1:25" ht="45" hidden="1" x14ac:dyDescent="0.2">
      <c r="A120" s="29" t="s">
        <v>108</v>
      </c>
      <c r="B120" s="29">
        <v>11</v>
      </c>
      <c r="C120" s="50" t="s">
        <v>101</v>
      </c>
      <c r="D120" s="31">
        <v>3862</v>
      </c>
      <c r="E120" s="32" t="s">
        <v>109</v>
      </c>
      <c r="G120" s="1">
        <v>9500000</v>
      </c>
      <c r="H120" s="1">
        <v>9500000</v>
      </c>
      <c r="I120" s="1">
        <v>136095764</v>
      </c>
      <c r="J120" s="1">
        <v>136095764</v>
      </c>
      <c r="K120" s="1">
        <v>136095764</v>
      </c>
      <c r="L120" s="33">
        <f t="shared" si="37"/>
        <v>100</v>
      </c>
      <c r="M120" s="1">
        <v>0</v>
      </c>
      <c r="N120" s="1">
        <v>0</v>
      </c>
      <c r="O120" s="1"/>
      <c r="P120" s="1">
        <f>O120</f>
        <v>0</v>
      </c>
      <c r="Q120" s="1">
        <v>0</v>
      </c>
      <c r="R120" s="1"/>
      <c r="S120" s="1">
        <f>R120</f>
        <v>0</v>
      </c>
      <c r="T120" s="1"/>
      <c r="U120" s="1">
        <f>T120</f>
        <v>0</v>
      </c>
    </row>
    <row r="121" spans="1:25" s="23" customFormat="1" ht="141.75" x14ac:dyDescent="0.2">
      <c r="A121" s="277" t="s">
        <v>110</v>
      </c>
      <c r="B121" s="277"/>
      <c r="C121" s="277"/>
      <c r="D121" s="277"/>
      <c r="E121" s="20" t="s">
        <v>111</v>
      </c>
      <c r="F121" s="38" t="s">
        <v>99</v>
      </c>
      <c r="G121" s="21">
        <f>G122+G124</f>
        <v>120000</v>
      </c>
      <c r="H121" s="21">
        <f t="shared" ref="H121:U121" si="53">H122+H124</f>
        <v>120000</v>
      </c>
      <c r="I121" s="21">
        <f t="shared" si="53"/>
        <v>120000</v>
      </c>
      <c r="J121" s="21">
        <f t="shared" si="53"/>
        <v>120000</v>
      </c>
      <c r="K121" s="21">
        <f t="shared" si="53"/>
        <v>0</v>
      </c>
      <c r="L121" s="22">
        <f t="shared" si="37"/>
        <v>0</v>
      </c>
      <c r="M121" s="21">
        <f t="shared" si="53"/>
        <v>0</v>
      </c>
      <c r="N121" s="21">
        <f t="shared" si="53"/>
        <v>0</v>
      </c>
      <c r="O121" s="21">
        <f t="shared" si="53"/>
        <v>50000</v>
      </c>
      <c r="P121" s="21">
        <f t="shared" si="53"/>
        <v>50000</v>
      </c>
      <c r="Q121" s="21">
        <f t="shared" si="53"/>
        <v>0</v>
      </c>
      <c r="R121" s="21">
        <f t="shared" si="53"/>
        <v>50000</v>
      </c>
      <c r="S121" s="21">
        <f t="shared" si="53"/>
        <v>50000</v>
      </c>
      <c r="T121" s="21">
        <f t="shared" si="53"/>
        <v>50000</v>
      </c>
      <c r="U121" s="21">
        <f t="shared" si="53"/>
        <v>50000</v>
      </c>
      <c r="V121" s="21"/>
      <c r="W121" s="21"/>
      <c r="X121" s="21"/>
      <c r="Y121" s="12"/>
    </row>
    <row r="122" spans="1:25" s="23" customFormat="1" ht="15.75" hidden="1" x14ac:dyDescent="0.2">
      <c r="A122" s="24" t="s">
        <v>112</v>
      </c>
      <c r="B122" s="25">
        <v>11</v>
      </c>
      <c r="C122" s="49" t="s">
        <v>101</v>
      </c>
      <c r="D122" s="27">
        <v>323</v>
      </c>
      <c r="E122" s="20"/>
      <c r="F122" s="20"/>
      <c r="G122" s="21">
        <f>SUM(G123)</f>
        <v>60000</v>
      </c>
      <c r="H122" s="21">
        <f t="shared" ref="H122:U122" si="54">SUM(H123)</f>
        <v>60000</v>
      </c>
      <c r="I122" s="21">
        <f t="shared" si="54"/>
        <v>60000</v>
      </c>
      <c r="J122" s="21">
        <f t="shared" si="54"/>
        <v>60000</v>
      </c>
      <c r="K122" s="21">
        <f t="shared" si="54"/>
        <v>0</v>
      </c>
      <c r="L122" s="22">
        <f t="shared" si="37"/>
        <v>0</v>
      </c>
      <c r="M122" s="21">
        <f t="shared" si="54"/>
        <v>0</v>
      </c>
      <c r="N122" s="21">
        <f t="shared" si="54"/>
        <v>0</v>
      </c>
      <c r="O122" s="21">
        <f t="shared" si="54"/>
        <v>50000</v>
      </c>
      <c r="P122" s="21">
        <f t="shared" si="54"/>
        <v>50000</v>
      </c>
      <c r="Q122" s="21">
        <f t="shared" si="54"/>
        <v>0</v>
      </c>
      <c r="R122" s="21">
        <f t="shared" si="54"/>
        <v>50000</v>
      </c>
      <c r="S122" s="21">
        <f t="shared" si="54"/>
        <v>50000</v>
      </c>
      <c r="T122" s="21">
        <f t="shared" si="54"/>
        <v>50000</v>
      </c>
      <c r="U122" s="21">
        <f t="shared" si="54"/>
        <v>50000</v>
      </c>
      <c r="V122" s="21"/>
      <c r="W122" s="21"/>
      <c r="X122" s="21"/>
      <c r="Y122" s="12"/>
    </row>
    <row r="123" spans="1:25" hidden="1" x14ac:dyDescent="0.2">
      <c r="A123" s="28" t="s">
        <v>112</v>
      </c>
      <c r="B123" s="29">
        <v>11</v>
      </c>
      <c r="C123" s="50" t="s">
        <v>101</v>
      </c>
      <c r="D123" s="31">
        <v>3233</v>
      </c>
      <c r="E123" s="32" t="s">
        <v>54</v>
      </c>
      <c r="G123" s="1">
        <v>60000</v>
      </c>
      <c r="H123" s="1">
        <v>60000</v>
      </c>
      <c r="I123" s="1">
        <v>60000</v>
      </c>
      <c r="J123" s="1">
        <v>60000</v>
      </c>
      <c r="K123" s="1">
        <v>0</v>
      </c>
      <c r="L123" s="33">
        <f t="shared" si="37"/>
        <v>0</v>
      </c>
      <c r="M123" s="1">
        <v>0</v>
      </c>
      <c r="N123" s="1">
        <v>0</v>
      </c>
      <c r="O123" s="1">
        <v>50000</v>
      </c>
      <c r="P123" s="1">
        <f>O123</f>
        <v>50000</v>
      </c>
      <c r="Q123" s="1">
        <v>0</v>
      </c>
      <c r="R123" s="1">
        <v>50000</v>
      </c>
      <c r="S123" s="1">
        <v>50000</v>
      </c>
      <c r="T123" s="1">
        <v>50000</v>
      </c>
      <c r="U123" s="1">
        <f>T123</f>
        <v>50000</v>
      </c>
    </row>
    <row r="124" spans="1:25" s="23" customFormat="1" ht="15.75" hidden="1" x14ac:dyDescent="0.2">
      <c r="A124" s="24" t="s">
        <v>112</v>
      </c>
      <c r="B124" s="25">
        <v>11</v>
      </c>
      <c r="C124" s="49" t="s">
        <v>101</v>
      </c>
      <c r="D124" s="27">
        <v>363</v>
      </c>
      <c r="E124" s="20"/>
      <c r="F124" s="20"/>
      <c r="G124" s="21">
        <f>SUM(G125)</f>
        <v>60000</v>
      </c>
      <c r="H124" s="21">
        <f t="shared" ref="H124:U124" si="55">SUM(H125)</f>
        <v>60000</v>
      </c>
      <c r="I124" s="21">
        <f t="shared" si="55"/>
        <v>60000</v>
      </c>
      <c r="J124" s="21">
        <f t="shared" si="55"/>
        <v>60000</v>
      </c>
      <c r="K124" s="21">
        <f t="shared" si="55"/>
        <v>0</v>
      </c>
      <c r="L124" s="22">
        <f t="shared" si="37"/>
        <v>0</v>
      </c>
      <c r="M124" s="21">
        <f t="shared" si="55"/>
        <v>0</v>
      </c>
      <c r="N124" s="21">
        <f t="shared" si="55"/>
        <v>0</v>
      </c>
      <c r="O124" s="21">
        <f t="shared" si="55"/>
        <v>0</v>
      </c>
      <c r="P124" s="21">
        <f t="shared" si="55"/>
        <v>0</v>
      </c>
      <c r="Q124" s="21">
        <f t="shared" si="55"/>
        <v>0</v>
      </c>
      <c r="R124" s="21">
        <f t="shared" si="55"/>
        <v>0</v>
      </c>
      <c r="S124" s="21">
        <f t="shared" si="55"/>
        <v>0</v>
      </c>
      <c r="T124" s="21">
        <f t="shared" si="55"/>
        <v>0</v>
      </c>
      <c r="U124" s="21">
        <f t="shared" si="55"/>
        <v>0</v>
      </c>
      <c r="V124" s="21"/>
      <c r="W124" s="21"/>
      <c r="X124" s="21"/>
      <c r="Y124" s="12"/>
    </row>
    <row r="125" spans="1:25" hidden="1" x14ac:dyDescent="0.2">
      <c r="A125" s="28" t="s">
        <v>112</v>
      </c>
      <c r="B125" s="29">
        <v>11</v>
      </c>
      <c r="C125" s="50" t="s">
        <v>101</v>
      </c>
      <c r="D125" s="31">
        <v>3631</v>
      </c>
      <c r="E125" s="32" t="s">
        <v>71</v>
      </c>
      <c r="G125" s="1">
        <v>60000</v>
      </c>
      <c r="H125" s="1">
        <v>60000</v>
      </c>
      <c r="I125" s="1">
        <v>60000</v>
      </c>
      <c r="J125" s="1">
        <v>60000</v>
      </c>
      <c r="K125" s="1">
        <v>0</v>
      </c>
      <c r="L125" s="33">
        <f t="shared" si="37"/>
        <v>0</v>
      </c>
      <c r="M125" s="1">
        <v>0</v>
      </c>
      <c r="N125" s="1">
        <v>0</v>
      </c>
      <c r="O125" s="1"/>
      <c r="P125" s="1">
        <f>O125</f>
        <v>0</v>
      </c>
      <c r="Q125" s="1">
        <v>0</v>
      </c>
      <c r="R125" s="1"/>
      <c r="S125" s="1">
        <f>R125</f>
        <v>0</v>
      </c>
      <c r="T125" s="1"/>
      <c r="U125" s="1">
        <f>T125</f>
        <v>0</v>
      </c>
    </row>
    <row r="126" spans="1:25" s="23" customFormat="1" ht="141.75" x14ac:dyDescent="0.2">
      <c r="A126" s="277" t="s">
        <v>113</v>
      </c>
      <c r="B126" s="277"/>
      <c r="C126" s="277"/>
      <c r="D126" s="277"/>
      <c r="E126" s="20" t="s">
        <v>114</v>
      </c>
      <c r="F126" s="38" t="s">
        <v>99</v>
      </c>
      <c r="G126" s="21">
        <f>SUM(G127)</f>
        <v>3000000</v>
      </c>
      <c r="H126" s="21">
        <f t="shared" ref="H126:U127" si="56">SUM(H127)</f>
        <v>3000000</v>
      </c>
      <c r="I126" s="21">
        <f t="shared" si="56"/>
        <v>3000000</v>
      </c>
      <c r="J126" s="21">
        <f t="shared" si="56"/>
        <v>3000000</v>
      </c>
      <c r="K126" s="21">
        <f t="shared" si="56"/>
        <v>3000000</v>
      </c>
      <c r="L126" s="22">
        <f t="shared" si="37"/>
        <v>100</v>
      </c>
      <c r="M126" s="21">
        <f t="shared" si="56"/>
        <v>5000000</v>
      </c>
      <c r="N126" s="21">
        <f t="shared" si="56"/>
        <v>5000000</v>
      </c>
      <c r="O126" s="21">
        <f t="shared" si="56"/>
        <v>4000000</v>
      </c>
      <c r="P126" s="21">
        <f t="shared" si="56"/>
        <v>4000000</v>
      </c>
      <c r="Q126" s="21">
        <f t="shared" si="56"/>
        <v>5000000</v>
      </c>
      <c r="R126" s="21">
        <f t="shared" si="56"/>
        <v>4000000</v>
      </c>
      <c r="S126" s="21">
        <f t="shared" si="56"/>
        <v>4000000</v>
      </c>
      <c r="T126" s="21">
        <f t="shared" si="56"/>
        <v>4000000</v>
      </c>
      <c r="U126" s="21">
        <f t="shared" si="56"/>
        <v>4000000</v>
      </c>
      <c r="V126" s="21"/>
      <c r="W126" s="21"/>
      <c r="X126" s="21"/>
      <c r="Y126" s="12"/>
    </row>
    <row r="127" spans="1:25" s="23" customFormat="1" ht="15.75" hidden="1" x14ac:dyDescent="0.2">
      <c r="A127" s="24" t="s">
        <v>115</v>
      </c>
      <c r="B127" s="25">
        <v>11</v>
      </c>
      <c r="C127" s="49" t="s">
        <v>101</v>
      </c>
      <c r="D127" s="27">
        <v>381</v>
      </c>
      <c r="E127" s="20"/>
      <c r="F127" s="20"/>
      <c r="G127" s="21">
        <f>SUM(G128)</f>
        <v>3000000</v>
      </c>
      <c r="H127" s="21">
        <f t="shared" si="56"/>
        <v>3000000</v>
      </c>
      <c r="I127" s="21">
        <f t="shared" si="56"/>
        <v>3000000</v>
      </c>
      <c r="J127" s="21">
        <f t="shared" si="56"/>
        <v>3000000</v>
      </c>
      <c r="K127" s="21">
        <f t="shared" si="56"/>
        <v>3000000</v>
      </c>
      <c r="L127" s="22">
        <f t="shared" si="37"/>
        <v>100</v>
      </c>
      <c r="M127" s="21">
        <f t="shared" si="56"/>
        <v>5000000</v>
      </c>
      <c r="N127" s="21">
        <f t="shared" si="56"/>
        <v>5000000</v>
      </c>
      <c r="O127" s="21">
        <f t="shared" si="56"/>
        <v>4000000</v>
      </c>
      <c r="P127" s="21">
        <f t="shared" si="56"/>
        <v>4000000</v>
      </c>
      <c r="Q127" s="21">
        <f t="shared" si="56"/>
        <v>5000000</v>
      </c>
      <c r="R127" s="21">
        <f t="shared" si="56"/>
        <v>4000000</v>
      </c>
      <c r="S127" s="21">
        <f t="shared" si="56"/>
        <v>4000000</v>
      </c>
      <c r="T127" s="21">
        <f t="shared" si="56"/>
        <v>4000000</v>
      </c>
      <c r="U127" s="21">
        <f t="shared" si="56"/>
        <v>4000000</v>
      </c>
      <c r="V127" s="21"/>
      <c r="W127" s="21"/>
      <c r="X127" s="21"/>
      <c r="Y127" s="12"/>
    </row>
    <row r="128" spans="1:25" hidden="1" x14ac:dyDescent="0.2">
      <c r="A128" s="28" t="s">
        <v>115</v>
      </c>
      <c r="B128" s="29">
        <v>11</v>
      </c>
      <c r="C128" s="50" t="s">
        <v>101</v>
      </c>
      <c r="D128" s="31">
        <v>3811</v>
      </c>
      <c r="E128" s="32" t="s">
        <v>73</v>
      </c>
      <c r="G128" s="1">
        <v>3000000</v>
      </c>
      <c r="H128" s="1">
        <v>3000000</v>
      </c>
      <c r="I128" s="1">
        <v>3000000</v>
      </c>
      <c r="J128" s="1">
        <v>3000000</v>
      </c>
      <c r="K128" s="1">
        <v>3000000</v>
      </c>
      <c r="L128" s="33">
        <f t="shared" si="37"/>
        <v>100</v>
      </c>
      <c r="M128" s="1">
        <v>5000000</v>
      </c>
      <c r="N128" s="1">
        <v>5000000</v>
      </c>
      <c r="O128" s="1">
        <v>4000000</v>
      </c>
      <c r="P128" s="1">
        <f>O128</f>
        <v>4000000</v>
      </c>
      <c r="Q128" s="1">
        <v>5000000</v>
      </c>
      <c r="R128" s="1">
        <v>4000000</v>
      </c>
      <c r="S128" s="1">
        <f>R128</f>
        <v>4000000</v>
      </c>
      <c r="T128" s="1">
        <v>4000000</v>
      </c>
      <c r="U128" s="1">
        <f>T128</f>
        <v>4000000</v>
      </c>
    </row>
    <row r="129" spans="1:25" s="23" customFormat="1" ht="141.75" x14ac:dyDescent="0.2">
      <c r="A129" s="277" t="s">
        <v>116</v>
      </c>
      <c r="B129" s="277"/>
      <c r="C129" s="277"/>
      <c r="D129" s="277"/>
      <c r="E129" s="20" t="s">
        <v>117</v>
      </c>
      <c r="F129" s="38" t="s">
        <v>99</v>
      </c>
      <c r="G129" s="21">
        <f>G130+G132</f>
        <v>52900000</v>
      </c>
      <c r="H129" s="21">
        <f t="shared" ref="H129:U129" si="57">H130+H132</f>
        <v>52900000</v>
      </c>
      <c r="I129" s="21">
        <f t="shared" si="57"/>
        <v>53900000</v>
      </c>
      <c r="J129" s="21">
        <f t="shared" si="57"/>
        <v>53900000</v>
      </c>
      <c r="K129" s="21">
        <f t="shared" si="57"/>
        <v>52900000</v>
      </c>
      <c r="L129" s="22">
        <f t="shared" si="37"/>
        <v>98.144712430426722</v>
      </c>
      <c r="M129" s="21">
        <f t="shared" si="57"/>
        <v>51400000</v>
      </c>
      <c r="N129" s="21">
        <f t="shared" si="57"/>
        <v>51400000</v>
      </c>
      <c r="O129" s="21">
        <f t="shared" si="57"/>
        <v>105900000</v>
      </c>
      <c r="P129" s="21">
        <f t="shared" si="57"/>
        <v>105900000</v>
      </c>
      <c r="Q129" s="21">
        <f t="shared" si="57"/>
        <v>48000000</v>
      </c>
      <c r="R129" s="21">
        <f t="shared" si="57"/>
        <v>108900000</v>
      </c>
      <c r="S129" s="21">
        <f t="shared" si="57"/>
        <v>108900000</v>
      </c>
      <c r="T129" s="21">
        <f t="shared" si="57"/>
        <v>105900000</v>
      </c>
      <c r="U129" s="21">
        <f t="shared" si="57"/>
        <v>105900000</v>
      </c>
      <c r="V129" s="21"/>
      <c r="W129" s="21"/>
      <c r="X129" s="21"/>
      <c r="Y129" s="12"/>
    </row>
    <row r="130" spans="1:25" s="23" customFormat="1" ht="15.75" hidden="1" x14ac:dyDescent="0.2">
      <c r="A130" s="24" t="s">
        <v>118</v>
      </c>
      <c r="B130" s="25">
        <v>11</v>
      </c>
      <c r="C130" s="49" t="s">
        <v>101</v>
      </c>
      <c r="D130" s="27">
        <v>381</v>
      </c>
      <c r="E130" s="20"/>
      <c r="F130" s="20"/>
      <c r="G130" s="21">
        <f>SUM(G131)</f>
        <v>35900000</v>
      </c>
      <c r="H130" s="21">
        <f t="shared" ref="H130:U130" si="58">SUM(H131)</f>
        <v>35900000</v>
      </c>
      <c r="I130" s="21">
        <f t="shared" si="58"/>
        <v>35900000</v>
      </c>
      <c r="J130" s="21">
        <f t="shared" si="58"/>
        <v>35900000</v>
      </c>
      <c r="K130" s="21">
        <f t="shared" si="58"/>
        <v>35900000</v>
      </c>
      <c r="L130" s="22">
        <f t="shared" si="37"/>
        <v>100</v>
      </c>
      <c r="M130" s="21">
        <f t="shared" si="58"/>
        <v>34400000</v>
      </c>
      <c r="N130" s="21">
        <f t="shared" si="58"/>
        <v>34400000</v>
      </c>
      <c r="O130" s="21">
        <f t="shared" si="58"/>
        <v>45900000</v>
      </c>
      <c r="P130" s="21">
        <f t="shared" si="58"/>
        <v>45900000</v>
      </c>
      <c r="Q130" s="21">
        <f t="shared" si="58"/>
        <v>31000000</v>
      </c>
      <c r="R130" s="21">
        <f t="shared" si="58"/>
        <v>45400000</v>
      </c>
      <c r="S130" s="21">
        <f t="shared" si="58"/>
        <v>45400000</v>
      </c>
      <c r="T130" s="21">
        <f t="shared" si="58"/>
        <v>43900000</v>
      </c>
      <c r="U130" s="21">
        <f t="shared" si="58"/>
        <v>43900000</v>
      </c>
      <c r="V130" s="21"/>
      <c r="W130" s="21"/>
      <c r="X130" s="21"/>
      <c r="Y130" s="12"/>
    </row>
    <row r="131" spans="1:25" hidden="1" x14ac:dyDescent="0.2">
      <c r="A131" s="28" t="s">
        <v>118</v>
      </c>
      <c r="B131" s="29">
        <v>11</v>
      </c>
      <c r="C131" s="50" t="s">
        <v>101</v>
      </c>
      <c r="D131" s="31">
        <v>3811</v>
      </c>
      <c r="E131" s="32" t="s">
        <v>73</v>
      </c>
      <c r="G131" s="51">
        <v>35900000</v>
      </c>
      <c r="H131" s="51">
        <v>35900000</v>
      </c>
      <c r="I131" s="51">
        <v>35900000</v>
      </c>
      <c r="J131" s="51">
        <v>35900000</v>
      </c>
      <c r="K131" s="51">
        <v>35900000</v>
      </c>
      <c r="L131" s="33">
        <f t="shared" si="37"/>
        <v>100</v>
      </c>
      <c r="M131" s="51">
        <v>34400000</v>
      </c>
      <c r="N131" s="51">
        <v>34400000</v>
      </c>
      <c r="O131" s="51">
        <v>45900000</v>
      </c>
      <c r="P131" s="51">
        <f>O131</f>
        <v>45900000</v>
      </c>
      <c r="Q131" s="51">
        <v>31000000</v>
      </c>
      <c r="R131" s="51">
        <v>45400000</v>
      </c>
      <c r="S131" s="51">
        <f>R131</f>
        <v>45400000</v>
      </c>
      <c r="T131" s="51">
        <v>43900000</v>
      </c>
      <c r="U131" s="51">
        <f>T131</f>
        <v>43900000</v>
      </c>
    </row>
    <row r="132" spans="1:25" s="23" customFormat="1" ht="15.75" hidden="1" x14ac:dyDescent="0.2">
      <c r="A132" s="24" t="s">
        <v>118</v>
      </c>
      <c r="B132" s="25">
        <v>11</v>
      </c>
      <c r="C132" s="49" t="s">
        <v>101</v>
      </c>
      <c r="D132" s="27">
        <v>382</v>
      </c>
      <c r="E132" s="20"/>
      <c r="F132" s="20"/>
      <c r="G132" s="52">
        <f>SUM(G133)</f>
        <v>17000000</v>
      </c>
      <c r="H132" s="52">
        <f t="shared" ref="H132:U132" si="59">SUM(H133)</f>
        <v>17000000</v>
      </c>
      <c r="I132" s="52">
        <f t="shared" si="59"/>
        <v>18000000</v>
      </c>
      <c r="J132" s="52">
        <f t="shared" si="59"/>
        <v>18000000</v>
      </c>
      <c r="K132" s="52">
        <f t="shared" si="59"/>
        <v>17000000</v>
      </c>
      <c r="L132" s="22">
        <f t="shared" si="37"/>
        <v>94.444444444444443</v>
      </c>
      <c r="M132" s="52">
        <f t="shared" si="59"/>
        <v>17000000</v>
      </c>
      <c r="N132" s="52">
        <f t="shared" si="59"/>
        <v>17000000</v>
      </c>
      <c r="O132" s="52">
        <f t="shared" si="59"/>
        <v>60000000</v>
      </c>
      <c r="P132" s="52">
        <f t="shared" si="59"/>
        <v>60000000</v>
      </c>
      <c r="Q132" s="52">
        <f t="shared" si="59"/>
        <v>17000000</v>
      </c>
      <c r="R132" s="52">
        <f t="shared" si="59"/>
        <v>63500000</v>
      </c>
      <c r="S132" s="52">
        <f t="shared" si="59"/>
        <v>63500000</v>
      </c>
      <c r="T132" s="52">
        <f t="shared" si="59"/>
        <v>62000000</v>
      </c>
      <c r="U132" s="52">
        <f t="shared" si="59"/>
        <v>62000000</v>
      </c>
      <c r="V132" s="21"/>
      <c r="W132" s="21"/>
      <c r="X132" s="21"/>
      <c r="Y132" s="12"/>
    </row>
    <row r="133" spans="1:25" ht="32.25" hidden="1" customHeight="1" x14ac:dyDescent="0.2">
      <c r="A133" s="28" t="s">
        <v>118</v>
      </c>
      <c r="B133" s="29">
        <v>11</v>
      </c>
      <c r="C133" s="50" t="s">
        <v>101</v>
      </c>
      <c r="D133" s="31">
        <v>3821</v>
      </c>
      <c r="E133" s="32" t="s">
        <v>102</v>
      </c>
      <c r="G133" s="51">
        <v>17000000</v>
      </c>
      <c r="H133" s="51">
        <v>17000000</v>
      </c>
      <c r="I133" s="51">
        <v>18000000</v>
      </c>
      <c r="J133" s="51">
        <v>18000000</v>
      </c>
      <c r="K133" s="51">
        <v>17000000</v>
      </c>
      <c r="L133" s="33">
        <f t="shared" si="37"/>
        <v>94.444444444444443</v>
      </c>
      <c r="M133" s="51">
        <v>17000000</v>
      </c>
      <c r="N133" s="51">
        <v>17000000</v>
      </c>
      <c r="O133" s="51">
        <v>60000000</v>
      </c>
      <c r="P133" s="51">
        <f>O133</f>
        <v>60000000</v>
      </c>
      <c r="Q133" s="51">
        <v>17000000</v>
      </c>
      <c r="R133" s="51">
        <v>63500000</v>
      </c>
      <c r="S133" s="51">
        <f>R133</f>
        <v>63500000</v>
      </c>
      <c r="T133" s="51">
        <v>62000000</v>
      </c>
      <c r="U133" s="51">
        <f>T133</f>
        <v>62000000</v>
      </c>
    </row>
    <row r="134" spans="1:25" s="23" customFormat="1" ht="141.75" x14ac:dyDescent="0.2">
      <c r="A134" s="277" t="s">
        <v>119</v>
      </c>
      <c r="B134" s="277"/>
      <c r="C134" s="277"/>
      <c r="D134" s="277"/>
      <c r="E134" s="20" t="s">
        <v>120</v>
      </c>
      <c r="F134" s="38" t="s">
        <v>99</v>
      </c>
      <c r="G134" s="21">
        <f>SUM(G135)</f>
        <v>26500000</v>
      </c>
      <c r="H134" s="21">
        <f t="shared" ref="H134:U135" si="60">SUM(H135)</f>
        <v>26500000</v>
      </c>
      <c r="I134" s="21">
        <f t="shared" si="60"/>
        <v>26500000</v>
      </c>
      <c r="J134" s="21">
        <f t="shared" si="60"/>
        <v>26500000</v>
      </c>
      <c r="K134" s="21">
        <f t="shared" si="60"/>
        <v>17430000</v>
      </c>
      <c r="L134" s="22">
        <f t="shared" si="37"/>
        <v>65.773584905660371</v>
      </c>
      <c r="M134" s="21">
        <f t="shared" si="60"/>
        <v>26500000</v>
      </c>
      <c r="N134" s="21">
        <f t="shared" si="60"/>
        <v>26500000</v>
      </c>
      <c r="O134" s="21">
        <f t="shared" si="60"/>
        <v>27000000</v>
      </c>
      <c r="P134" s="21">
        <f t="shared" si="60"/>
        <v>27000000</v>
      </c>
      <c r="Q134" s="21">
        <f t="shared" si="60"/>
        <v>26500000</v>
      </c>
      <c r="R134" s="21">
        <f t="shared" si="60"/>
        <v>27000000</v>
      </c>
      <c r="S134" s="21">
        <f t="shared" si="60"/>
        <v>27000000</v>
      </c>
      <c r="T134" s="21">
        <f t="shared" si="60"/>
        <v>27000000</v>
      </c>
      <c r="U134" s="21">
        <f t="shared" si="60"/>
        <v>27000000</v>
      </c>
      <c r="V134" s="21"/>
      <c r="W134" s="21"/>
      <c r="X134" s="21"/>
      <c r="Y134" s="12"/>
    </row>
    <row r="135" spans="1:25" s="23" customFormat="1" ht="15.75" hidden="1" x14ac:dyDescent="0.2">
      <c r="A135" s="24" t="s">
        <v>121</v>
      </c>
      <c r="B135" s="25">
        <v>11</v>
      </c>
      <c r="C135" s="49" t="s">
        <v>101</v>
      </c>
      <c r="D135" s="27">
        <v>382</v>
      </c>
      <c r="E135" s="20"/>
      <c r="F135" s="20"/>
      <c r="G135" s="21">
        <f>SUM(G136)</f>
        <v>26500000</v>
      </c>
      <c r="H135" s="21">
        <f t="shared" si="60"/>
        <v>26500000</v>
      </c>
      <c r="I135" s="21">
        <f t="shared" si="60"/>
        <v>26500000</v>
      </c>
      <c r="J135" s="21">
        <f t="shared" si="60"/>
        <v>26500000</v>
      </c>
      <c r="K135" s="21">
        <f t="shared" si="60"/>
        <v>17430000</v>
      </c>
      <c r="L135" s="22">
        <f t="shared" si="37"/>
        <v>65.773584905660371</v>
      </c>
      <c r="M135" s="21">
        <f t="shared" si="60"/>
        <v>26500000</v>
      </c>
      <c r="N135" s="21">
        <f t="shared" si="60"/>
        <v>26500000</v>
      </c>
      <c r="O135" s="21">
        <f t="shared" si="60"/>
        <v>27000000</v>
      </c>
      <c r="P135" s="21">
        <f t="shared" si="60"/>
        <v>27000000</v>
      </c>
      <c r="Q135" s="21">
        <f t="shared" si="60"/>
        <v>26500000</v>
      </c>
      <c r="R135" s="21">
        <f t="shared" si="60"/>
        <v>27000000</v>
      </c>
      <c r="S135" s="21">
        <f t="shared" si="60"/>
        <v>27000000</v>
      </c>
      <c r="T135" s="21">
        <f t="shared" si="60"/>
        <v>27000000</v>
      </c>
      <c r="U135" s="21">
        <f t="shared" si="60"/>
        <v>27000000</v>
      </c>
      <c r="V135" s="21"/>
      <c r="W135" s="21"/>
      <c r="X135" s="21"/>
      <c r="Y135" s="12"/>
    </row>
    <row r="136" spans="1:25" ht="33" hidden="1" customHeight="1" x14ac:dyDescent="0.2">
      <c r="A136" s="28" t="s">
        <v>121</v>
      </c>
      <c r="B136" s="29">
        <v>11</v>
      </c>
      <c r="C136" s="50" t="s">
        <v>101</v>
      </c>
      <c r="D136" s="31">
        <v>3821</v>
      </c>
      <c r="E136" s="32" t="s">
        <v>102</v>
      </c>
      <c r="G136" s="1">
        <v>26500000</v>
      </c>
      <c r="H136" s="1">
        <v>26500000</v>
      </c>
      <c r="I136" s="1">
        <v>26500000</v>
      </c>
      <c r="J136" s="1">
        <v>26500000</v>
      </c>
      <c r="K136" s="1">
        <v>17430000</v>
      </c>
      <c r="L136" s="33">
        <f t="shared" si="37"/>
        <v>65.773584905660371</v>
      </c>
      <c r="M136" s="1">
        <v>26500000</v>
      </c>
      <c r="N136" s="1">
        <v>26500000</v>
      </c>
      <c r="O136" s="1">
        <v>27000000</v>
      </c>
      <c r="P136" s="1">
        <f>O136</f>
        <v>27000000</v>
      </c>
      <c r="Q136" s="1">
        <v>26500000</v>
      </c>
      <c r="R136" s="1">
        <v>27000000</v>
      </c>
      <c r="S136" s="1">
        <f>R136</f>
        <v>27000000</v>
      </c>
      <c r="T136" s="1">
        <v>27000000</v>
      </c>
      <c r="U136" s="1">
        <f>T136</f>
        <v>27000000</v>
      </c>
    </row>
    <row r="137" spans="1:25" s="23" customFormat="1" ht="141.75" x14ac:dyDescent="0.2">
      <c r="A137" s="277" t="s">
        <v>122</v>
      </c>
      <c r="B137" s="277"/>
      <c r="C137" s="277"/>
      <c r="D137" s="277"/>
      <c r="E137" s="20" t="s">
        <v>123</v>
      </c>
      <c r="F137" s="38" t="s">
        <v>99</v>
      </c>
      <c r="G137" s="21">
        <f>G138+G140</f>
        <v>48257709</v>
      </c>
      <c r="H137" s="21">
        <f t="shared" ref="H137:U137" si="61">H138+H140</f>
        <v>48257709</v>
      </c>
      <c r="I137" s="21">
        <f t="shared" si="61"/>
        <v>73257709</v>
      </c>
      <c r="J137" s="21">
        <f t="shared" si="61"/>
        <v>73257709</v>
      </c>
      <c r="K137" s="21">
        <f t="shared" si="61"/>
        <v>73257709</v>
      </c>
      <c r="L137" s="22">
        <f t="shared" si="37"/>
        <v>100</v>
      </c>
      <c r="M137" s="21">
        <f t="shared" si="61"/>
        <v>25980000</v>
      </c>
      <c r="N137" s="21">
        <f t="shared" si="61"/>
        <v>25980000</v>
      </c>
      <c r="O137" s="21">
        <f t="shared" si="61"/>
        <v>223060000</v>
      </c>
      <c r="P137" s="21">
        <f t="shared" si="61"/>
        <v>223060000</v>
      </c>
      <c r="Q137" s="21">
        <f t="shared" si="61"/>
        <v>28680000</v>
      </c>
      <c r="R137" s="21">
        <f t="shared" si="61"/>
        <v>176000000</v>
      </c>
      <c r="S137" s="21">
        <f t="shared" si="61"/>
        <v>176000000</v>
      </c>
      <c r="T137" s="21">
        <f t="shared" si="61"/>
        <v>152000000</v>
      </c>
      <c r="U137" s="21">
        <f t="shared" si="61"/>
        <v>152000000</v>
      </c>
      <c r="V137" s="21"/>
      <c r="W137" s="21"/>
      <c r="X137" s="21"/>
      <c r="Y137" s="12"/>
    </row>
    <row r="138" spans="1:25" s="23" customFormat="1" ht="15.75" hidden="1" x14ac:dyDescent="0.2">
      <c r="A138" s="24" t="s">
        <v>124</v>
      </c>
      <c r="B138" s="25">
        <v>11</v>
      </c>
      <c r="C138" s="49" t="s">
        <v>101</v>
      </c>
      <c r="D138" s="27">
        <v>381</v>
      </c>
      <c r="E138" s="20"/>
      <c r="F138" s="20"/>
      <c r="G138" s="21">
        <f>SUM(G139)</f>
        <v>33250000</v>
      </c>
      <c r="H138" s="21">
        <f t="shared" ref="H138:U138" si="62">SUM(H139)</f>
        <v>33250000</v>
      </c>
      <c r="I138" s="21">
        <f t="shared" si="62"/>
        <v>33250000</v>
      </c>
      <c r="J138" s="21">
        <f t="shared" si="62"/>
        <v>33250000</v>
      </c>
      <c r="K138" s="21">
        <f t="shared" si="62"/>
        <v>33250000</v>
      </c>
      <c r="L138" s="22">
        <f t="shared" si="37"/>
        <v>100</v>
      </c>
      <c r="M138" s="21">
        <f t="shared" si="62"/>
        <v>25980000</v>
      </c>
      <c r="N138" s="21">
        <f t="shared" si="62"/>
        <v>25980000</v>
      </c>
      <c r="O138" s="21">
        <f t="shared" si="62"/>
        <v>161500000</v>
      </c>
      <c r="P138" s="21">
        <f t="shared" si="62"/>
        <v>161500000</v>
      </c>
      <c r="Q138" s="21">
        <f t="shared" si="62"/>
        <v>28680000</v>
      </c>
      <c r="R138" s="21">
        <f t="shared" si="62"/>
        <v>175000000</v>
      </c>
      <c r="S138" s="21">
        <f t="shared" si="62"/>
        <v>175000000</v>
      </c>
      <c r="T138" s="21">
        <f t="shared" si="62"/>
        <v>151000000</v>
      </c>
      <c r="U138" s="21">
        <f t="shared" si="62"/>
        <v>151000000</v>
      </c>
      <c r="V138" s="21"/>
      <c r="W138" s="21"/>
      <c r="X138" s="21"/>
      <c r="Y138" s="12"/>
    </row>
    <row r="139" spans="1:25" hidden="1" x14ac:dyDescent="0.2">
      <c r="A139" s="28" t="s">
        <v>124</v>
      </c>
      <c r="B139" s="29">
        <v>11</v>
      </c>
      <c r="C139" s="50" t="s">
        <v>101</v>
      </c>
      <c r="D139" s="31">
        <v>3811</v>
      </c>
      <c r="E139" s="32" t="s">
        <v>73</v>
      </c>
      <c r="G139" s="1">
        <v>33250000</v>
      </c>
      <c r="H139" s="1">
        <v>33250000</v>
      </c>
      <c r="I139" s="1">
        <v>33250000</v>
      </c>
      <c r="J139" s="1">
        <v>33250000</v>
      </c>
      <c r="K139" s="1">
        <v>33250000</v>
      </c>
      <c r="L139" s="33">
        <f t="shared" si="37"/>
        <v>100</v>
      </c>
      <c r="M139" s="1">
        <v>25980000</v>
      </c>
      <c r="N139" s="1">
        <v>25980000</v>
      </c>
      <c r="O139" s="1">
        <v>161500000</v>
      </c>
      <c r="P139" s="1">
        <f>O139</f>
        <v>161500000</v>
      </c>
      <c r="Q139" s="1">
        <v>28680000</v>
      </c>
      <c r="R139" s="1">
        <v>175000000</v>
      </c>
      <c r="S139" s="1">
        <f>R139</f>
        <v>175000000</v>
      </c>
      <c r="T139" s="1">
        <v>151000000</v>
      </c>
      <c r="U139" s="1">
        <f>T139</f>
        <v>151000000</v>
      </c>
    </row>
    <row r="140" spans="1:25" s="23" customFormat="1" ht="15.75" hidden="1" x14ac:dyDescent="0.2">
      <c r="A140" s="24" t="s">
        <v>124</v>
      </c>
      <c r="B140" s="25">
        <v>11</v>
      </c>
      <c r="C140" s="49" t="s">
        <v>101</v>
      </c>
      <c r="D140" s="27">
        <v>382</v>
      </c>
      <c r="E140" s="20"/>
      <c r="F140" s="20"/>
      <c r="G140" s="21">
        <f>SUM(G141)</f>
        <v>15007709</v>
      </c>
      <c r="H140" s="21">
        <f t="shared" ref="H140:U140" si="63">SUM(H141)</f>
        <v>15007709</v>
      </c>
      <c r="I140" s="21">
        <f t="shared" si="63"/>
        <v>40007709</v>
      </c>
      <c r="J140" s="21">
        <f t="shared" si="63"/>
        <v>40007709</v>
      </c>
      <c r="K140" s="21">
        <f t="shared" si="63"/>
        <v>40007709</v>
      </c>
      <c r="L140" s="22">
        <f t="shared" si="37"/>
        <v>100</v>
      </c>
      <c r="M140" s="21">
        <f t="shared" si="63"/>
        <v>0</v>
      </c>
      <c r="N140" s="21">
        <f t="shared" si="63"/>
        <v>0</v>
      </c>
      <c r="O140" s="21">
        <f t="shared" si="63"/>
        <v>61560000</v>
      </c>
      <c r="P140" s="21">
        <f t="shared" si="63"/>
        <v>61560000</v>
      </c>
      <c r="Q140" s="21">
        <f t="shared" si="63"/>
        <v>0</v>
      </c>
      <c r="R140" s="21">
        <f t="shared" si="63"/>
        <v>1000000</v>
      </c>
      <c r="S140" s="21">
        <f t="shared" si="63"/>
        <v>1000000</v>
      </c>
      <c r="T140" s="21">
        <f t="shared" si="63"/>
        <v>1000000</v>
      </c>
      <c r="U140" s="21">
        <f t="shared" si="63"/>
        <v>1000000</v>
      </c>
      <c r="V140" s="21"/>
      <c r="W140" s="21"/>
      <c r="X140" s="21"/>
      <c r="Y140" s="12"/>
    </row>
    <row r="141" spans="1:25" ht="33" hidden="1" customHeight="1" x14ac:dyDescent="0.2">
      <c r="A141" s="28" t="s">
        <v>124</v>
      </c>
      <c r="B141" s="29">
        <v>11</v>
      </c>
      <c r="C141" s="50" t="s">
        <v>101</v>
      </c>
      <c r="D141" s="53">
        <v>3821</v>
      </c>
      <c r="E141" s="32" t="s">
        <v>102</v>
      </c>
      <c r="G141" s="1">
        <v>15007709</v>
      </c>
      <c r="H141" s="1">
        <v>15007709</v>
      </c>
      <c r="I141" s="1">
        <v>40007709</v>
      </c>
      <c r="J141" s="1">
        <v>40007709</v>
      </c>
      <c r="K141" s="1">
        <v>40007709</v>
      </c>
      <c r="L141" s="33">
        <f t="shared" si="37"/>
        <v>100</v>
      </c>
      <c r="M141" s="1">
        <v>0</v>
      </c>
      <c r="N141" s="1">
        <v>0</v>
      </c>
      <c r="O141" s="1">
        <v>61560000</v>
      </c>
      <c r="P141" s="1">
        <f>O141</f>
        <v>61560000</v>
      </c>
      <c r="Q141" s="1">
        <v>0</v>
      </c>
      <c r="R141" s="1">
        <v>1000000</v>
      </c>
      <c r="S141" s="1">
        <f>R141</f>
        <v>1000000</v>
      </c>
      <c r="T141" s="1">
        <v>1000000</v>
      </c>
      <c r="U141" s="1">
        <f>T141</f>
        <v>1000000</v>
      </c>
    </row>
    <row r="142" spans="1:25" ht="141.75" x14ac:dyDescent="0.2">
      <c r="A142" s="277" t="s">
        <v>125</v>
      </c>
      <c r="B142" s="277"/>
      <c r="C142" s="277"/>
      <c r="D142" s="277"/>
      <c r="E142" s="20" t="s">
        <v>126</v>
      </c>
      <c r="F142" s="38" t="s">
        <v>99</v>
      </c>
      <c r="G142" s="21">
        <f>SUM(G143)</f>
        <v>12000000</v>
      </c>
      <c r="H142" s="21">
        <f t="shared" ref="H142:U143" si="64">SUM(H143)</f>
        <v>12000000</v>
      </c>
      <c r="I142" s="21">
        <f t="shared" si="64"/>
        <v>12000000</v>
      </c>
      <c r="J142" s="21">
        <f t="shared" si="64"/>
        <v>12000000</v>
      </c>
      <c r="K142" s="21">
        <f t="shared" si="64"/>
        <v>12000000</v>
      </c>
      <c r="L142" s="22">
        <f t="shared" si="37"/>
        <v>100</v>
      </c>
      <c r="M142" s="21">
        <f t="shared" si="64"/>
        <v>12000000</v>
      </c>
      <c r="N142" s="21">
        <f t="shared" si="64"/>
        <v>12000000</v>
      </c>
      <c r="O142" s="21">
        <f t="shared" si="64"/>
        <v>15000000</v>
      </c>
      <c r="P142" s="21">
        <f t="shared" si="64"/>
        <v>15000000</v>
      </c>
      <c r="Q142" s="21">
        <f t="shared" si="64"/>
        <v>12000000</v>
      </c>
      <c r="R142" s="21">
        <f t="shared" si="64"/>
        <v>22000000</v>
      </c>
      <c r="S142" s="21">
        <f t="shared" si="64"/>
        <v>22000000</v>
      </c>
      <c r="T142" s="21">
        <f t="shared" si="64"/>
        <v>22000000</v>
      </c>
      <c r="U142" s="21">
        <f t="shared" si="64"/>
        <v>22000000</v>
      </c>
    </row>
    <row r="143" spans="1:25" s="23" customFormat="1" ht="15.75" hidden="1" x14ac:dyDescent="0.2">
      <c r="A143" s="24" t="s">
        <v>127</v>
      </c>
      <c r="B143" s="25">
        <v>11</v>
      </c>
      <c r="C143" s="49" t="s">
        <v>101</v>
      </c>
      <c r="D143" s="27">
        <v>381</v>
      </c>
      <c r="E143" s="20"/>
      <c r="F143" s="20"/>
      <c r="G143" s="21">
        <f>SUM(G144)</f>
        <v>12000000</v>
      </c>
      <c r="H143" s="21">
        <f t="shared" si="64"/>
        <v>12000000</v>
      </c>
      <c r="I143" s="21">
        <f t="shared" si="64"/>
        <v>12000000</v>
      </c>
      <c r="J143" s="21">
        <f t="shared" si="64"/>
        <v>12000000</v>
      </c>
      <c r="K143" s="21">
        <f t="shared" si="64"/>
        <v>12000000</v>
      </c>
      <c r="L143" s="22">
        <f t="shared" si="37"/>
        <v>100</v>
      </c>
      <c r="M143" s="21">
        <f t="shared" si="64"/>
        <v>12000000</v>
      </c>
      <c r="N143" s="21">
        <f t="shared" si="64"/>
        <v>12000000</v>
      </c>
      <c r="O143" s="21">
        <f t="shared" si="64"/>
        <v>15000000</v>
      </c>
      <c r="P143" s="21">
        <f t="shared" si="64"/>
        <v>15000000</v>
      </c>
      <c r="Q143" s="21">
        <f t="shared" si="64"/>
        <v>12000000</v>
      </c>
      <c r="R143" s="21">
        <f t="shared" si="64"/>
        <v>22000000</v>
      </c>
      <c r="S143" s="21">
        <f t="shared" si="64"/>
        <v>22000000</v>
      </c>
      <c r="T143" s="21">
        <f t="shared" si="64"/>
        <v>22000000</v>
      </c>
      <c r="U143" s="21">
        <f t="shared" si="64"/>
        <v>22000000</v>
      </c>
      <c r="V143" s="21"/>
      <c r="W143" s="21"/>
      <c r="X143" s="21"/>
      <c r="Y143" s="12"/>
    </row>
    <row r="144" spans="1:25" hidden="1" x14ac:dyDescent="0.2">
      <c r="A144" s="28" t="s">
        <v>127</v>
      </c>
      <c r="B144" s="29">
        <v>11</v>
      </c>
      <c r="C144" s="50" t="s">
        <v>101</v>
      </c>
      <c r="D144" s="53">
        <v>3811</v>
      </c>
      <c r="E144" s="32" t="s">
        <v>73</v>
      </c>
      <c r="G144" s="1">
        <v>12000000</v>
      </c>
      <c r="H144" s="1">
        <v>12000000</v>
      </c>
      <c r="I144" s="1">
        <v>12000000</v>
      </c>
      <c r="J144" s="1">
        <v>12000000</v>
      </c>
      <c r="K144" s="1">
        <v>12000000</v>
      </c>
      <c r="L144" s="33">
        <f t="shared" si="37"/>
        <v>100</v>
      </c>
      <c r="M144" s="1">
        <v>12000000</v>
      </c>
      <c r="N144" s="1">
        <v>12000000</v>
      </c>
      <c r="O144" s="1">
        <v>15000000</v>
      </c>
      <c r="P144" s="1">
        <f>O144</f>
        <v>15000000</v>
      </c>
      <c r="Q144" s="1">
        <v>12000000</v>
      </c>
      <c r="R144" s="1">
        <v>22000000</v>
      </c>
      <c r="S144" s="1">
        <f>R144</f>
        <v>22000000</v>
      </c>
      <c r="T144" s="1">
        <v>22000000</v>
      </c>
      <c r="U144" s="1">
        <f>T144</f>
        <v>22000000</v>
      </c>
    </row>
    <row r="145" spans="1:25" s="21" customFormat="1" ht="141.75" x14ac:dyDescent="0.2">
      <c r="A145" s="277" t="s">
        <v>128</v>
      </c>
      <c r="B145" s="277"/>
      <c r="C145" s="277"/>
      <c r="D145" s="277"/>
      <c r="E145" s="20" t="s">
        <v>129</v>
      </c>
      <c r="F145" s="38" t="s">
        <v>99</v>
      </c>
      <c r="G145" s="21">
        <f>G146+G148+G150+G152</f>
        <v>2500000</v>
      </c>
      <c r="H145" s="21">
        <f t="shared" ref="H145:U145" si="65">H146+H148+H150+H152</f>
        <v>2500000</v>
      </c>
      <c r="I145" s="21">
        <f t="shared" si="65"/>
        <v>2500000</v>
      </c>
      <c r="J145" s="21">
        <f t="shared" si="65"/>
        <v>2500000</v>
      </c>
      <c r="K145" s="21">
        <f t="shared" si="65"/>
        <v>160283.95000000001</v>
      </c>
      <c r="L145" s="22">
        <f t="shared" si="37"/>
        <v>6.4113579999999999</v>
      </c>
      <c r="M145" s="21">
        <f t="shared" si="65"/>
        <v>4000000</v>
      </c>
      <c r="N145" s="21">
        <f t="shared" si="65"/>
        <v>4000000</v>
      </c>
      <c r="O145" s="21">
        <f t="shared" si="65"/>
        <v>1500000</v>
      </c>
      <c r="P145" s="21">
        <f t="shared" si="65"/>
        <v>1500000</v>
      </c>
      <c r="Q145" s="21">
        <f t="shared" si="65"/>
        <v>4000000</v>
      </c>
      <c r="R145" s="21">
        <f t="shared" si="65"/>
        <v>1500000</v>
      </c>
      <c r="S145" s="21">
        <f t="shared" si="65"/>
        <v>1500000</v>
      </c>
      <c r="T145" s="21">
        <f t="shared" si="65"/>
        <v>1500000</v>
      </c>
      <c r="U145" s="21">
        <f t="shared" si="65"/>
        <v>1500000</v>
      </c>
      <c r="Y145" s="12"/>
    </row>
    <row r="146" spans="1:25" s="21" customFormat="1" ht="15.75" hidden="1" x14ac:dyDescent="0.2">
      <c r="A146" s="25" t="s">
        <v>130</v>
      </c>
      <c r="B146" s="25">
        <v>11</v>
      </c>
      <c r="C146" s="49" t="s">
        <v>101</v>
      </c>
      <c r="D146" s="27">
        <v>323</v>
      </c>
      <c r="E146" s="20"/>
      <c r="F146" s="20"/>
      <c r="G146" s="21">
        <f>SUM(G147)</f>
        <v>200000</v>
      </c>
      <c r="H146" s="21">
        <f t="shared" ref="H146:U146" si="66">SUM(H147)</f>
        <v>200000</v>
      </c>
      <c r="I146" s="21">
        <f t="shared" si="66"/>
        <v>200000</v>
      </c>
      <c r="J146" s="21">
        <f t="shared" si="66"/>
        <v>200000</v>
      </c>
      <c r="K146" s="21">
        <f t="shared" si="66"/>
        <v>160283.95000000001</v>
      </c>
      <c r="L146" s="22">
        <f t="shared" si="37"/>
        <v>80.141975000000016</v>
      </c>
      <c r="M146" s="21">
        <f t="shared" si="66"/>
        <v>200000</v>
      </c>
      <c r="N146" s="21">
        <f t="shared" si="66"/>
        <v>200000</v>
      </c>
      <c r="O146" s="21">
        <f t="shared" si="66"/>
        <v>800000</v>
      </c>
      <c r="P146" s="21">
        <f t="shared" si="66"/>
        <v>800000</v>
      </c>
      <c r="Q146" s="21">
        <f t="shared" si="66"/>
        <v>200000</v>
      </c>
      <c r="R146" s="21">
        <f t="shared" si="66"/>
        <v>800000</v>
      </c>
      <c r="S146" s="21">
        <f t="shared" si="66"/>
        <v>800000</v>
      </c>
      <c r="T146" s="21">
        <f t="shared" si="66"/>
        <v>800000</v>
      </c>
      <c r="U146" s="21">
        <f t="shared" si="66"/>
        <v>800000</v>
      </c>
      <c r="Y146" s="12"/>
    </row>
    <row r="147" spans="1:25" hidden="1" x14ac:dyDescent="0.2">
      <c r="A147" s="29" t="s">
        <v>130</v>
      </c>
      <c r="B147" s="29">
        <v>11</v>
      </c>
      <c r="C147" s="50" t="s">
        <v>101</v>
      </c>
      <c r="D147" s="31">
        <v>3237</v>
      </c>
      <c r="E147" s="32" t="s">
        <v>58</v>
      </c>
      <c r="G147" s="1">
        <v>200000</v>
      </c>
      <c r="H147" s="1">
        <v>200000</v>
      </c>
      <c r="I147" s="1">
        <v>200000</v>
      </c>
      <c r="J147" s="1">
        <v>200000</v>
      </c>
      <c r="K147" s="1">
        <v>160283.95000000001</v>
      </c>
      <c r="L147" s="33">
        <f t="shared" si="37"/>
        <v>80.141975000000016</v>
      </c>
      <c r="M147" s="1">
        <v>200000</v>
      </c>
      <c r="N147" s="1">
        <v>200000</v>
      </c>
      <c r="O147" s="1">
        <v>800000</v>
      </c>
      <c r="P147" s="1">
        <f>O147</f>
        <v>800000</v>
      </c>
      <c r="Q147" s="1">
        <v>200000</v>
      </c>
      <c r="R147" s="1">
        <v>800000</v>
      </c>
      <c r="S147" s="1">
        <f>R147</f>
        <v>800000</v>
      </c>
      <c r="T147" s="1">
        <v>800000</v>
      </c>
      <c r="U147" s="1">
        <f>T147</f>
        <v>800000</v>
      </c>
    </row>
    <row r="148" spans="1:25" s="23" customFormat="1" ht="15.75" hidden="1" x14ac:dyDescent="0.2">
      <c r="A148" s="25" t="s">
        <v>130</v>
      </c>
      <c r="B148" s="25">
        <v>11</v>
      </c>
      <c r="C148" s="49" t="s">
        <v>101</v>
      </c>
      <c r="D148" s="27">
        <v>363</v>
      </c>
      <c r="E148" s="20"/>
      <c r="F148" s="20"/>
      <c r="G148" s="21">
        <f>SUM(G149)</f>
        <v>1000000</v>
      </c>
      <c r="H148" s="21">
        <f t="shared" ref="H148:U148" si="67">SUM(H149)</f>
        <v>1000000</v>
      </c>
      <c r="I148" s="21">
        <f t="shared" si="67"/>
        <v>1000000</v>
      </c>
      <c r="J148" s="21">
        <f t="shared" si="67"/>
        <v>1000000</v>
      </c>
      <c r="K148" s="21">
        <f t="shared" si="67"/>
        <v>0</v>
      </c>
      <c r="L148" s="22">
        <f t="shared" si="37"/>
        <v>0</v>
      </c>
      <c r="M148" s="21">
        <f t="shared" si="67"/>
        <v>1000000</v>
      </c>
      <c r="N148" s="21">
        <f t="shared" si="67"/>
        <v>1000000</v>
      </c>
      <c r="O148" s="21">
        <f t="shared" si="67"/>
        <v>200000</v>
      </c>
      <c r="P148" s="21">
        <f t="shared" si="67"/>
        <v>200000</v>
      </c>
      <c r="Q148" s="21">
        <f t="shared" si="67"/>
        <v>1000000</v>
      </c>
      <c r="R148" s="21">
        <f t="shared" si="67"/>
        <v>200000</v>
      </c>
      <c r="S148" s="21">
        <f t="shared" si="67"/>
        <v>200000</v>
      </c>
      <c r="T148" s="21">
        <f t="shared" si="67"/>
        <v>200000</v>
      </c>
      <c r="U148" s="21">
        <f t="shared" si="67"/>
        <v>200000</v>
      </c>
      <c r="V148" s="21"/>
      <c r="W148" s="21"/>
      <c r="X148" s="21"/>
      <c r="Y148" s="12"/>
    </row>
    <row r="149" spans="1:25" hidden="1" x14ac:dyDescent="0.2">
      <c r="A149" s="29" t="s">
        <v>130</v>
      </c>
      <c r="B149" s="29">
        <v>11</v>
      </c>
      <c r="C149" s="50" t="s">
        <v>101</v>
      </c>
      <c r="D149" s="31">
        <v>3631</v>
      </c>
      <c r="E149" s="32" t="s">
        <v>71</v>
      </c>
      <c r="G149" s="1">
        <v>1000000</v>
      </c>
      <c r="H149" s="1">
        <v>1000000</v>
      </c>
      <c r="I149" s="1">
        <v>1000000</v>
      </c>
      <c r="J149" s="1">
        <v>1000000</v>
      </c>
      <c r="K149" s="1">
        <v>0</v>
      </c>
      <c r="L149" s="33">
        <f t="shared" si="37"/>
        <v>0</v>
      </c>
      <c r="M149" s="1">
        <v>1000000</v>
      </c>
      <c r="N149" s="1">
        <v>1000000</v>
      </c>
      <c r="O149" s="1">
        <v>200000</v>
      </c>
      <c r="P149" s="1">
        <f>O149</f>
        <v>200000</v>
      </c>
      <c r="Q149" s="1">
        <v>1000000</v>
      </c>
      <c r="R149" s="1">
        <v>200000</v>
      </c>
      <c r="S149" s="1">
        <f>R149</f>
        <v>200000</v>
      </c>
      <c r="T149" s="1">
        <v>200000</v>
      </c>
      <c r="U149" s="1">
        <f>T149</f>
        <v>200000</v>
      </c>
    </row>
    <row r="150" spans="1:25" s="23" customFormat="1" ht="15.75" hidden="1" x14ac:dyDescent="0.2">
      <c r="A150" s="25" t="s">
        <v>130</v>
      </c>
      <c r="B150" s="25">
        <v>11</v>
      </c>
      <c r="C150" s="49" t="s">
        <v>101</v>
      </c>
      <c r="D150" s="27">
        <v>383</v>
      </c>
      <c r="E150" s="20"/>
      <c r="F150" s="20"/>
      <c r="G150" s="21">
        <f>SUM(G151)</f>
        <v>1000000</v>
      </c>
      <c r="H150" s="21">
        <f t="shared" ref="H150:U150" si="68">SUM(H151)</f>
        <v>1000000</v>
      </c>
      <c r="I150" s="21">
        <f t="shared" si="68"/>
        <v>1000000</v>
      </c>
      <c r="J150" s="21">
        <f t="shared" si="68"/>
        <v>1000000</v>
      </c>
      <c r="K150" s="21">
        <f t="shared" si="68"/>
        <v>0</v>
      </c>
      <c r="L150" s="22">
        <f t="shared" si="37"/>
        <v>0</v>
      </c>
      <c r="M150" s="21">
        <f t="shared" si="68"/>
        <v>2500000</v>
      </c>
      <c r="N150" s="21">
        <f t="shared" si="68"/>
        <v>2500000</v>
      </c>
      <c r="O150" s="21">
        <f t="shared" si="68"/>
        <v>200000</v>
      </c>
      <c r="P150" s="21">
        <f t="shared" si="68"/>
        <v>200000</v>
      </c>
      <c r="Q150" s="21">
        <f t="shared" si="68"/>
        <v>2500000</v>
      </c>
      <c r="R150" s="21">
        <f t="shared" si="68"/>
        <v>200000</v>
      </c>
      <c r="S150" s="21">
        <f t="shared" si="68"/>
        <v>200000</v>
      </c>
      <c r="T150" s="21">
        <f t="shared" si="68"/>
        <v>200000</v>
      </c>
      <c r="U150" s="21">
        <f t="shared" si="68"/>
        <v>200000</v>
      </c>
      <c r="V150" s="21"/>
      <c r="W150" s="21"/>
      <c r="X150" s="21"/>
      <c r="Y150" s="12"/>
    </row>
    <row r="151" spans="1:25" hidden="1" x14ac:dyDescent="0.2">
      <c r="A151" s="29" t="s">
        <v>130</v>
      </c>
      <c r="B151" s="29">
        <v>11</v>
      </c>
      <c r="C151" s="50" t="s">
        <v>101</v>
      </c>
      <c r="D151" s="31">
        <v>3831</v>
      </c>
      <c r="E151" s="32" t="s">
        <v>131</v>
      </c>
      <c r="G151" s="1">
        <v>1000000</v>
      </c>
      <c r="H151" s="1">
        <v>1000000</v>
      </c>
      <c r="I151" s="1">
        <v>1000000</v>
      </c>
      <c r="J151" s="1">
        <v>1000000</v>
      </c>
      <c r="K151" s="1">
        <v>0</v>
      </c>
      <c r="L151" s="33">
        <f t="shared" si="37"/>
        <v>0</v>
      </c>
      <c r="M151" s="1">
        <v>2500000</v>
      </c>
      <c r="N151" s="1">
        <v>2500000</v>
      </c>
      <c r="O151" s="1">
        <v>200000</v>
      </c>
      <c r="P151" s="1">
        <f>O151</f>
        <v>200000</v>
      </c>
      <c r="Q151" s="1">
        <v>2500000</v>
      </c>
      <c r="R151" s="1">
        <v>200000</v>
      </c>
      <c r="S151" s="1">
        <f>R151</f>
        <v>200000</v>
      </c>
      <c r="T151" s="1">
        <v>200000</v>
      </c>
      <c r="U151" s="1">
        <f>T151</f>
        <v>200000</v>
      </c>
    </row>
    <row r="152" spans="1:25" s="23" customFormat="1" ht="15.75" hidden="1" x14ac:dyDescent="0.2">
      <c r="A152" s="25" t="s">
        <v>130</v>
      </c>
      <c r="B152" s="25">
        <v>11</v>
      </c>
      <c r="C152" s="49" t="s">
        <v>101</v>
      </c>
      <c r="D152" s="27">
        <v>412</v>
      </c>
      <c r="E152" s="20"/>
      <c r="F152" s="20"/>
      <c r="G152" s="21">
        <f>SUM(G153)</f>
        <v>300000</v>
      </c>
      <c r="H152" s="21">
        <f t="shared" ref="H152:U152" si="69">SUM(H153)</f>
        <v>300000</v>
      </c>
      <c r="I152" s="21">
        <f t="shared" si="69"/>
        <v>300000</v>
      </c>
      <c r="J152" s="21">
        <f t="shared" si="69"/>
        <v>300000</v>
      </c>
      <c r="K152" s="21">
        <f t="shared" si="69"/>
        <v>0</v>
      </c>
      <c r="L152" s="22">
        <f t="shared" si="37"/>
        <v>0</v>
      </c>
      <c r="M152" s="21">
        <f t="shared" si="69"/>
        <v>300000</v>
      </c>
      <c r="N152" s="21">
        <f t="shared" si="69"/>
        <v>300000</v>
      </c>
      <c r="O152" s="21">
        <f t="shared" si="69"/>
        <v>300000</v>
      </c>
      <c r="P152" s="21">
        <f t="shared" si="69"/>
        <v>300000</v>
      </c>
      <c r="Q152" s="21">
        <f t="shared" si="69"/>
        <v>300000</v>
      </c>
      <c r="R152" s="21">
        <f t="shared" si="69"/>
        <v>300000</v>
      </c>
      <c r="S152" s="21">
        <f t="shared" si="69"/>
        <v>300000</v>
      </c>
      <c r="T152" s="21">
        <f t="shared" si="69"/>
        <v>300000</v>
      </c>
      <c r="U152" s="21">
        <f t="shared" si="69"/>
        <v>300000</v>
      </c>
      <c r="V152" s="21"/>
      <c r="W152" s="21"/>
      <c r="X152" s="21"/>
      <c r="Y152" s="12"/>
    </row>
    <row r="153" spans="1:25" hidden="1" x14ac:dyDescent="0.2">
      <c r="A153" s="29" t="s">
        <v>130</v>
      </c>
      <c r="B153" s="29">
        <v>11</v>
      </c>
      <c r="C153" s="50" t="s">
        <v>101</v>
      </c>
      <c r="D153" s="31">
        <v>4126</v>
      </c>
      <c r="E153" s="54" t="s">
        <v>84</v>
      </c>
      <c r="G153" s="1">
        <v>300000</v>
      </c>
      <c r="H153" s="1">
        <v>300000</v>
      </c>
      <c r="I153" s="1">
        <v>300000</v>
      </c>
      <c r="J153" s="1">
        <v>300000</v>
      </c>
      <c r="K153" s="1">
        <v>0</v>
      </c>
      <c r="L153" s="33">
        <f t="shared" si="37"/>
        <v>0</v>
      </c>
      <c r="M153" s="1">
        <v>300000</v>
      </c>
      <c r="N153" s="1">
        <v>300000</v>
      </c>
      <c r="O153" s="1">
        <v>300000</v>
      </c>
      <c r="P153" s="1">
        <f>O153</f>
        <v>300000</v>
      </c>
      <c r="Q153" s="1">
        <v>300000</v>
      </c>
      <c r="R153" s="1">
        <v>300000</v>
      </c>
      <c r="S153" s="1">
        <f>R153</f>
        <v>300000</v>
      </c>
      <c r="T153" s="1">
        <v>300000</v>
      </c>
      <c r="U153" s="1">
        <f>T153</f>
        <v>300000</v>
      </c>
    </row>
    <row r="154" spans="1:25" s="23" customFormat="1" ht="141.75" x14ac:dyDescent="0.2">
      <c r="A154" s="277" t="s">
        <v>132</v>
      </c>
      <c r="B154" s="277"/>
      <c r="C154" s="277"/>
      <c r="D154" s="277"/>
      <c r="E154" s="20" t="s">
        <v>133</v>
      </c>
      <c r="F154" s="38" t="s">
        <v>99</v>
      </c>
      <c r="G154" s="21">
        <f>SUM(G155)</f>
        <v>65000</v>
      </c>
      <c r="H154" s="21">
        <f t="shared" ref="H154:U155" si="70">SUM(H155)</f>
        <v>65000</v>
      </c>
      <c r="I154" s="21">
        <f t="shared" si="70"/>
        <v>65000</v>
      </c>
      <c r="J154" s="21">
        <f t="shared" si="70"/>
        <v>65000</v>
      </c>
      <c r="K154" s="21">
        <f t="shared" si="70"/>
        <v>2000</v>
      </c>
      <c r="L154" s="22">
        <f t="shared" si="37"/>
        <v>3.0769230769230771</v>
      </c>
      <c r="M154" s="21">
        <f t="shared" si="70"/>
        <v>65000</v>
      </c>
      <c r="N154" s="21">
        <f t="shared" si="70"/>
        <v>65000</v>
      </c>
      <c r="O154" s="21">
        <f t="shared" si="70"/>
        <v>65000</v>
      </c>
      <c r="P154" s="21">
        <f t="shared" si="70"/>
        <v>65000</v>
      </c>
      <c r="Q154" s="21">
        <f t="shared" si="70"/>
        <v>65000</v>
      </c>
      <c r="R154" s="21">
        <f t="shared" si="70"/>
        <v>65000</v>
      </c>
      <c r="S154" s="21">
        <f t="shared" si="70"/>
        <v>65000</v>
      </c>
      <c r="T154" s="21">
        <f t="shared" si="70"/>
        <v>65000</v>
      </c>
      <c r="U154" s="21">
        <f t="shared" si="70"/>
        <v>65000</v>
      </c>
      <c r="V154" s="21"/>
      <c r="W154" s="21"/>
      <c r="X154" s="21"/>
      <c r="Y154" s="12"/>
    </row>
    <row r="155" spans="1:25" s="23" customFormat="1" ht="15.75" hidden="1" x14ac:dyDescent="0.2">
      <c r="A155" s="24" t="s">
        <v>134</v>
      </c>
      <c r="B155" s="25">
        <v>11</v>
      </c>
      <c r="C155" s="49" t="s">
        <v>101</v>
      </c>
      <c r="D155" s="27">
        <v>323</v>
      </c>
      <c r="E155" s="20"/>
      <c r="F155" s="20"/>
      <c r="G155" s="21">
        <f>SUM(G156)</f>
        <v>65000</v>
      </c>
      <c r="H155" s="21">
        <f t="shared" si="70"/>
        <v>65000</v>
      </c>
      <c r="I155" s="21">
        <f t="shared" si="70"/>
        <v>65000</v>
      </c>
      <c r="J155" s="21">
        <f t="shared" si="70"/>
        <v>65000</v>
      </c>
      <c r="K155" s="21">
        <f t="shared" si="70"/>
        <v>2000</v>
      </c>
      <c r="L155" s="22">
        <f t="shared" si="37"/>
        <v>3.0769230769230771</v>
      </c>
      <c r="M155" s="21">
        <f t="shared" si="70"/>
        <v>65000</v>
      </c>
      <c r="N155" s="21">
        <f t="shared" si="70"/>
        <v>65000</v>
      </c>
      <c r="O155" s="21">
        <f t="shared" si="70"/>
        <v>65000</v>
      </c>
      <c r="P155" s="21">
        <f t="shared" si="70"/>
        <v>65000</v>
      </c>
      <c r="Q155" s="21">
        <f t="shared" si="70"/>
        <v>65000</v>
      </c>
      <c r="R155" s="21">
        <f t="shared" si="70"/>
        <v>65000</v>
      </c>
      <c r="S155" s="21">
        <f t="shared" si="70"/>
        <v>65000</v>
      </c>
      <c r="T155" s="21">
        <f t="shared" si="70"/>
        <v>65000</v>
      </c>
      <c r="U155" s="21">
        <f t="shared" si="70"/>
        <v>65000</v>
      </c>
      <c r="V155" s="21"/>
      <c r="W155" s="21"/>
      <c r="X155" s="21"/>
      <c r="Y155" s="12"/>
    </row>
    <row r="156" spans="1:25" hidden="1" x14ac:dyDescent="0.2">
      <c r="A156" s="28" t="s">
        <v>134</v>
      </c>
      <c r="B156" s="29">
        <v>11</v>
      </c>
      <c r="C156" s="50" t="s">
        <v>101</v>
      </c>
      <c r="D156" s="31">
        <v>3237</v>
      </c>
      <c r="E156" s="32" t="s">
        <v>58</v>
      </c>
      <c r="G156" s="1">
        <v>65000</v>
      </c>
      <c r="H156" s="1">
        <v>65000</v>
      </c>
      <c r="I156" s="1">
        <v>65000</v>
      </c>
      <c r="J156" s="1">
        <v>65000</v>
      </c>
      <c r="K156" s="1">
        <v>2000</v>
      </c>
      <c r="L156" s="33">
        <f t="shared" si="37"/>
        <v>3.0769230769230771</v>
      </c>
      <c r="M156" s="1">
        <v>65000</v>
      </c>
      <c r="N156" s="1">
        <v>65000</v>
      </c>
      <c r="O156" s="1">
        <v>65000</v>
      </c>
      <c r="P156" s="1">
        <f>O156</f>
        <v>65000</v>
      </c>
      <c r="Q156" s="1">
        <v>65000</v>
      </c>
      <c r="R156" s="1">
        <v>65000</v>
      </c>
      <c r="S156" s="1">
        <f>R156</f>
        <v>65000</v>
      </c>
      <c r="T156" s="1">
        <v>65000</v>
      </c>
      <c r="U156" s="1">
        <f>T156</f>
        <v>65000</v>
      </c>
    </row>
    <row r="157" spans="1:25" s="23" customFormat="1" ht="141.75" x14ac:dyDescent="0.2">
      <c r="A157" s="277" t="s">
        <v>135</v>
      </c>
      <c r="B157" s="277"/>
      <c r="C157" s="277"/>
      <c r="D157" s="277"/>
      <c r="E157" s="20" t="s">
        <v>136</v>
      </c>
      <c r="F157" s="38" t="s">
        <v>99</v>
      </c>
      <c r="G157" s="21">
        <f>SUM(G158)</f>
        <v>5000000</v>
      </c>
      <c r="H157" s="21">
        <f t="shared" ref="H157:U158" si="71">SUM(H158)</f>
        <v>5000000</v>
      </c>
      <c r="I157" s="21">
        <f t="shared" si="71"/>
        <v>5000000</v>
      </c>
      <c r="J157" s="21">
        <f t="shared" si="71"/>
        <v>5000000</v>
      </c>
      <c r="K157" s="21">
        <f t="shared" si="71"/>
        <v>3468000</v>
      </c>
      <c r="L157" s="22">
        <f t="shared" ref="L157:L227" si="72">IF(I157=0, "-", K157/I157*100)</f>
        <v>69.36</v>
      </c>
      <c r="M157" s="21">
        <f t="shared" si="71"/>
        <v>5000000</v>
      </c>
      <c r="N157" s="21">
        <f t="shared" si="71"/>
        <v>5000000</v>
      </c>
      <c r="O157" s="21">
        <f t="shared" si="71"/>
        <v>6254559</v>
      </c>
      <c r="P157" s="21">
        <f t="shared" si="71"/>
        <v>6254559</v>
      </c>
      <c r="Q157" s="21">
        <f t="shared" si="71"/>
        <v>5000000</v>
      </c>
      <c r="R157" s="21">
        <f t="shared" si="71"/>
        <v>6233220</v>
      </c>
      <c r="S157" s="21">
        <f t="shared" si="71"/>
        <v>6233220</v>
      </c>
      <c r="T157" s="21">
        <f t="shared" si="71"/>
        <v>6233220</v>
      </c>
      <c r="U157" s="21">
        <f t="shared" si="71"/>
        <v>6233220</v>
      </c>
      <c r="V157" s="21"/>
      <c r="W157" s="21"/>
      <c r="X157" s="21"/>
      <c r="Y157" s="12"/>
    </row>
    <row r="158" spans="1:25" s="23" customFormat="1" ht="15.75" hidden="1" x14ac:dyDescent="0.2">
      <c r="A158" s="24" t="s">
        <v>137</v>
      </c>
      <c r="B158" s="25">
        <v>11</v>
      </c>
      <c r="C158" s="49" t="s">
        <v>101</v>
      </c>
      <c r="D158" s="27">
        <v>372</v>
      </c>
      <c r="E158" s="20"/>
      <c r="F158" s="20"/>
      <c r="G158" s="21">
        <f>SUM(G159)</f>
        <v>5000000</v>
      </c>
      <c r="H158" s="21">
        <f t="shared" si="71"/>
        <v>5000000</v>
      </c>
      <c r="I158" s="21">
        <f t="shared" si="71"/>
        <v>5000000</v>
      </c>
      <c r="J158" s="21">
        <f t="shared" si="71"/>
        <v>5000000</v>
      </c>
      <c r="K158" s="21">
        <f t="shared" si="71"/>
        <v>3468000</v>
      </c>
      <c r="L158" s="22">
        <f t="shared" si="72"/>
        <v>69.36</v>
      </c>
      <c r="M158" s="21">
        <f t="shared" si="71"/>
        <v>5000000</v>
      </c>
      <c r="N158" s="21">
        <f t="shared" si="71"/>
        <v>5000000</v>
      </c>
      <c r="O158" s="21">
        <f t="shared" si="71"/>
        <v>6254559</v>
      </c>
      <c r="P158" s="21">
        <f t="shared" si="71"/>
        <v>6254559</v>
      </c>
      <c r="Q158" s="21">
        <f t="shared" si="71"/>
        <v>5000000</v>
      </c>
      <c r="R158" s="21">
        <f t="shared" si="71"/>
        <v>6233220</v>
      </c>
      <c r="S158" s="21">
        <f t="shared" si="71"/>
        <v>6233220</v>
      </c>
      <c r="T158" s="21">
        <f t="shared" si="71"/>
        <v>6233220</v>
      </c>
      <c r="U158" s="21">
        <f t="shared" si="71"/>
        <v>6233220</v>
      </c>
      <c r="V158" s="21"/>
      <c r="W158" s="21"/>
      <c r="X158" s="21"/>
      <c r="Y158" s="12"/>
    </row>
    <row r="159" spans="1:25" hidden="1" x14ac:dyDescent="0.2">
      <c r="A159" s="28" t="s">
        <v>137</v>
      </c>
      <c r="B159" s="29">
        <v>11</v>
      </c>
      <c r="C159" s="50" t="s">
        <v>101</v>
      </c>
      <c r="D159" s="31">
        <v>3721</v>
      </c>
      <c r="E159" s="32" t="s">
        <v>138</v>
      </c>
      <c r="G159" s="1">
        <v>5000000</v>
      </c>
      <c r="H159" s="1">
        <v>5000000</v>
      </c>
      <c r="I159" s="1">
        <v>5000000</v>
      </c>
      <c r="J159" s="1">
        <v>5000000</v>
      </c>
      <c r="K159" s="1">
        <v>3468000</v>
      </c>
      <c r="L159" s="33">
        <f t="shared" si="72"/>
        <v>69.36</v>
      </c>
      <c r="M159" s="1">
        <v>5000000</v>
      </c>
      <c r="N159" s="1">
        <v>5000000</v>
      </c>
      <c r="O159" s="1">
        <v>6254559</v>
      </c>
      <c r="P159" s="1">
        <f>O159</f>
        <v>6254559</v>
      </c>
      <c r="Q159" s="1">
        <v>5000000</v>
      </c>
      <c r="R159" s="1">
        <v>6233220</v>
      </c>
      <c r="S159" s="1">
        <f>R159</f>
        <v>6233220</v>
      </c>
      <c r="T159" s="1">
        <v>6233220</v>
      </c>
      <c r="U159" s="1">
        <f>T159</f>
        <v>6233220</v>
      </c>
    </row>
    <row r="160" spans="1:25" ht="141.75" x14ac:dyDescent="0.2">
      <c r="A160" s="277" t="s">
        <v>139</v>
      </c>
      <c r="B160" s="277"/>
      <c r="C160" s="277"/>
      <c r="D160" s="277"/>
      <c r="E160" s="20" t="s">
        <v>140</v>
      </c>
      <c r="F160" s="38" t="s">
        <v>99</v>
      </c>
      <c r="G160" s="21">
        <f>G161+G164+G166</f>
        <v>1770000</v>
      </c>
      <c r="H160" s="21">
        <f t="shared" ref="H160:U160" si="73">H161+H164+H166</f>
        <v>900000</v>
      </c>
      <c r="I160" s="21">
        <f t="shared" si="73"/>
        <v>1770000</v>
      </c>
      <c r="J160" s="21">
        <f t="shared" si="73"/>
        <v>900000</v>
      </c>
      <c r="K160" s="21">
        <f t="shared" si="73"/>
        <v>815836.14</v>
      </c>
      <c r="L160" s="22">
        <f t="shared" si="72"/>
        <v>46.092437288135599</v>
      </c>
      <c r="M160" s="21">
        <f t="shared" si="73"/>
        <v>0</v>
      </c>
      <c r="N160" s="21">
        <f t="shared" si="73"/>
        <v>0</v>
      </c>
      <c r="O160" s="21">
        <f t="shared" si="73"/>
        <v>0</v>
      </c>
      <c r="P160" s="21">
        <f t="shared" si="73"/>
        <v>0</v>
      </c>
      <c r="Q160" s="21">
        <f t="shared" si="73"/>
        <v>0</v>
      </c>
      <c r="R160" s="21">
        <f t="shared" si="73"/>
        <v>0</v>
      </c>
      <c r="S160" s="21">
        <f t="shared" si="73"/>
        <v>0</v>
      </c>
      <c r="T160" s="21">
        <f t="shared" si="73"/>
        <v>0</v>
      </c>
      <c r="U160" s="21">
        <f t="shared" si="73"/>
        <v>0</v>
      </c>
    </row>
    <row r="161" spans="1:25" s="23" customFormat="1" ht="15.75" hidden="1" x14ac:dyDescent="0.2">
      <c r="A161" s="24" t="s">
        <v>141</v>
      </c>
      <c r="B161" s="25">
        <v>11</v>
      </c>
      <c r="C161" s="49" t="s">
        <v>142</v>
      </c>
      <c r="D161" s="27">
        <v>323</v>
      </c>
      <c r="E161" s="20"/>
      <c r="F161" s="20"/>
      <c r="G161" s="21">
        <f>SUM(G162:G163)</f>
        <v>120000</v>
      </c>
      <c r="H161" s="21">
        <f t="shared" ref="H161:U161" si="74">SUM(H162:H163)</f>
        <v>120000</v>
      </c>
      <c r="I161" s="21">
        <f t="shared" si="74"/>
        <v>120000</v>
      </c>
      <c r="J161" s="21">
        <f t="shared" si="74"/>
        <v>120000</v>
      </c>
      <c r="K161" s="21">
        <f t="shared" si="74"/>
        <v>0</v>
      </c>
      <c r="L161" s="22">
        <f t="shared" si="72"/>
        <v>0</v>
      </c>
      <c r="M161" s="21">
        <f t="shared" si="74"/>
        <v>0</v>
      </c>
      <c r="N161" s="21">
        <f t="shared" si="74"/>
        <v>0</v>
      </c>
      <c r="O161" s="21">
        <f t="shared" si="74"/>
        <v>0</v>
      </c>
      <c r="P161" s="21">
        <f t="shared" si="74"/>
        <v>0</v>
      </c>
      <c r="Q161" s="21">
        <f t="shared" si="74"/>
        <v>0</v>
      </c>
      <c r="R161" s="21">
        <f t="shared" si="74"/>
        <v>0</v>
      </c>
      <c r="S161" s="21">
        <f t="shared" si="74"/>
        <v>0</v>
      </c>
      <c r="T161" s="21">
        <f t="shared" si="74"/>
        <v>0</v>
      </c>
      <c r="U161" s="21">
        <f t="shared" si="74"/>
        <v>0</v>
      </c>
      <c r="V161" s="21"/>
      <c r="W161" s="21"/>
      <c r="X161" s="21"/>
      <c r="Y161" s="12"/>
    </row>
    <row r="162" spans="1:25" hidden="1" x14ac:dyDescent="0.2">
      <c r="A162" s="28" t="s">
        <v>141</v>
      </c>
      <c r="B162" s="29">
        <v>11</v>
      </c>
      <c r="C162" s="50" t="s">
        <v>142</v>
      </c>
      <c r="D162" s="31">
        <v>3233</v>
      </c>
      <c r="E162" s="32" t="s">
        <v>54</v>
      </c>
      <c r="G162" s="1">
        <v>50000</v>
      </c>
      <c r="H162" s="1">
        <v>50000</v>
      </c>
      <c r="I162" s="1">
        <v>50000</v>
      </c>
      <c r="J162" s="1">
        <v>50000</v>
      </c>
      <c r="K162" s="1">
        <v>0</v>
      </c>
      <c r="L162" s="33">
        <f t="shared" si="72"/>
        <v>0</v>
      </c>
      <c r="M162" s="1">
        <v>0</v>
      </c>
      <c r="N162" s="1">
        <v>0</v>
      </c>
      <c r="O162" s="1"/>
      <c r="P162" s="1">
        <f>O162</f>
        <v>0</v>
      </c>
      <c r="Q162" s="1">
        <v>0</v>
      </c>
      <c r="R162" s="1"/>
      <c r="S162" s="1">
        <f>R162</f>
        <v>0</v>
      </c>
      <c r="T162" s="1"/>
      <c r="U162" s="1">
        <f>T162</f>
        <v>0</v>
      </c>
    </row>
    <row r="163" spans="1:25" hidden="1" x14ac:dyDescent="0.2">
      <c r="A163" s="28" t="s">
        <v>141</v>
      </c>
      <c r="B163" s="29">
        <v>11</v>
      </c>
      <c r="C163" s="50" t="s">
        <v>142</v>
      </c>
      <c r="D163" s="31">
        <v>3237</v>
      </c>
      <c r="E163" s="32" t="s">
        <v>58</v>
      </c>
      <c r="G163" s="1">
        <v>70000</v>
      </c>
      <c r="H163" s="1">
        <v>70000</v>
      </c>
      <c r="I163" s="1">
        <v>70000</v>
      </c>
      <c r="J163" s="1">
        <v>70000</v>
      </c>
      <c r="K163" s="1">
        <v>0</v>
      </c>
      <c r="L163" s="33">
        <f t="shared" si="72"/>
        <v>0</v>
      </c>
      <c r="M163" s="1">
        <v>0</v>
      </c>
      <c r="N163" s="1">
        <v>0</v>
      </c>
      <c r="O163" s="1"/>
      <c r="P163" s="1">
        <f>O163</f>
        <v>0</v>
      </c>
      <c r="Q163" s="1">
        <v>0</v>
      </c>
      <c r="R163" s="1"/>
      <c r="S163" s="1">
        <f>R163</f>
        <v>0</v>
      </c>
      <c r="T163" s="1"/>
      <c r="U163" s="1">
        <f>T163</f>
        <v>0</v>
      </c>
    </row>
    <row r="164" spans="1:25" s="23" customFormat="1" ht="15.75" hidden="1" x14ac:dyDescent="0.2">
      <c r="A164" s="24" t="s">
        <v>141</v>
      </c>
      <c r="B164" s="25">
        <v>12</v>
      </c>
      <c r="C164" s="49" t="s">
        <v>142</v>
      </c>
      <c r="D164" s="27">
        <v>329</v>
      </c>
      <c r="E164" s="20"/>
      <c r="F164" s="20"/>
      <c r="G164" s="21">
        <f>SUM(G165)</f>
        <v>780000</v>
      </c>
      <c r="H164" s="21">
        <f t="shared" ref="H164:U164" si="75">SUM(H165)</f>
        <v>780000</v>
      </c>
      <c r="I164" s="21">
        <f t="shared" si="75"/>
        <v>780000</v>
      </c>
      <c r="J164" s="21">
        <f t="shared" si="75"/>
        <v>780000</v>
      </c>
      <c r="K164" s="21">
        <f t="shared" si="75"/>
        <v>366162.13</v>
      </c>
      <c r="L164" s="22">
        <f t="shared" si="72"/>
        <v>46.94386282051282</v>
      </c>
      <c r="M164" s="21">
        <f t="shared" si="75"/>
        <v>0</v>
      </c>
      <c r="N164" s="21">
        <f t="shared" si="75"/>
        <v>0</v>
      </c>
      <c r="O164" s="21">
        <f t="shared" si="75"/>
        <v>0</v>
      </c>
      <c r="P164" s="21">
        <f t="shared" si="75"/>
        <v>0</v>
      </c>
      <c r="Q164" s="21">
        <f t="shared" si="75"/>
        <v>0</v>
      </c>
      <c r="R164" s="21">
        <f t="shared" si="75"/>
        <v>0</v>
      </c>
      <c r="S164" s="21">
        <f t="shared" si="75"/>
        <v>0</v>
      </c>
      <c r="T164" s="21">
        <f t="shared" si="75"/>
        <v>0</v>
      </c>
      <c r="U164" s="21">
        <f t="shared" si="75"/>
        <v>0</v>
      </c>
      <c r="V164" s="21"/>
      <c r="W164" s="21"/>
      <c r="X164" s="21"/>
      <c r="Y164" s="12"/>
    </row>
    <row r="165" spans="1:25" hidden="1" x14ac:dyDescent="0.2">
      <c r="A165" s="28" t="s">
        <v>141</v>
      </c>
      <c r="B165" s="29">
        <v>12</v>
      </c>
      <c r="C165" s="50" t="s">
        <v>142</v>
      </c>
      <c r="D165" s="53">
        <v>3294</v>
      </c>
      <c r="E165" s="32" t="s">
        <v>143</v>
      </c>
      <c r="G165" s="1">
        <v>780000</v>
      </c>
      <c r="H165" s="1">
        <v>780000</v>
      </c>
      <c r="I165" s="1">
        <v>780000</v>
      </c>
      <c r="J165" s="1">
        <v>780000</v>
      </c>
      <c r="K165" s="1">
        <v>366162.13</v>
      </c>
      <c r="L165" s="33">
        <f t="shared" si="72"/>
        <v>46.94386282051282</v>
      </c>
      <c r="M165" s="1">
        <v>0</v>
      </c>
      <c r="N165" s="1">
        <v>0</v>
      </c>
      <c r="O165" s="1"/>
      <c r="P165" s="1">
        <f>O165</f>
        <v>0</v>
      </c>
      <c r="Q165" s="1">
        <v>0</v>
      </c>
      <c r="R165" s="1"/>
      <c r="S165" s="1">
        <f>R165</f>
        <v>0</v>
      </c>
      <c r="T165" s="1"/>
      <c r="U165" s="1">
        <f>T165</f>
        <v>0</v>
      </c>
    </row>
    <row r="166" spans="1:25" s="23" customFormat="1" ht="15.75" hidden="1" x14ac:dyDescent="0.2">
      <c r="A166" s="24" t="s">
        <v>141</v>
      </c>
      <c r="B166" s="25">
        <v>51</v>
      </c>
      <c r="C166" s="49" t="s">
        <v>142</v>
      </c>
      <c r="D166" s="40">
        <v>329</v>
      </c>
      <c r="E166" s="20"/>
      <c r="F166" s="20"/>
      <c r="G166" s="21">
        <f>SUM(G167)</f>
        <v>870000</v>
      </c>
      <c r="H166" s="21">
        <f t="shared" ref="H166:U166" si="76">SUM(H167)</f>
        <v>0</v>
      </c>
      <c r="I166" s="21">
        <f t="shared" si="76"/>
        <v>870000</v>
      </c>
      <c r="J166" s="21">
        <f t="shared" si="76"/>
        <v>0</v>
      </c>
      <c r="K166" s="21">
        <f t="shared" si="76"/>
        <v>449674.01</v>
      </c>
      <c r="L166" s="22">
        <f t="shared" si="72"/>
        <v>51.686667816091955</v>
      </c>
      <c r="M166" s="21">
        <f t="shared" si="76"/>
        <v>0</v>
      </c>
      <c r="N166" s="21">
        <f t="shared" si="76"/>
        <v>0</v>
      </c>
      <c r="O166" s="21">
        <f t="shared" si="76"/>
        <v>0</v>
      </c>
      <c r="P166" s="21">
        <f t="shared" si="76"/>
        <v>0</v>
      </c>
      <c r="Q166" s="21">
        <f t="shared" si="76"/>
        <v>0</v>
      </c>
      <c r="R166" s="21">
        <f t="shared" si="76"/>
        <v>0</v>
      </c>
      <c r="S166" s="21">
        <f t="shared" si="76"/>
        <v>0</v>
      </c>
      <c r="T166" s="21">
        <f t="shared" si="76"/>
        <v>0</v>
      </c>
      <c r="U166" s="21">
        <f t="shared" si="76"/>
        <v>0</v>
      </c>
      <c r="V166" s="21"/>
      <c r="W166" s="21"/>
      <c r="X166" s="21"/>
      <c r="Y166" s="12"/>
    </row>
    <row r="167" spans="1:25" hidden="1" x14ac:dyDescent="0.2">
      <c r="A167" s="28" t="s">
        <v>141</v>
      </c>
      <c r="B167" s="29">
        <v>51</v>
      </c>
      <c r="C167" s="50" t="s">
        <v>142</v>
      </c>
      <c r="D167" s="53">
        <v>3294</v>
      </c>
      <c r="E167" s="32" t="s">
        <v>143</v>
      </c>
      <c r="G167" s="1">
        <v>870000</v>
      </c>
      <c r="H167" s="55"/>
      <c r="I167" s="1">
        <v>870000</v>
      </c>
      <c r="J167" s="55"/>
      <c r="K167" s="1">
        <v>449674.01</v>
      </c>
      <c r="L167" s="33">
        <f t="shared" si="72"/>
        <v>51.686667816091955</v>
      </c>
      <c r="M167" s="1">
        <v>0</v>
      </c>
      <c r="N167" s="55"/>
      <c r="O167" s="1"/>
      <c r="P167" s="55"/>
      <c r="Q167" s="55"/>
      <c r="R167" s="1"/>
      <c r="S167" s="55"/>
      <c r="T167" s="1"/>
      <c r="U167" s="55"/>
    </row>
    <row r="168" spans="1:25" s="23" customFormat="1" ht="141.75" x14ac:dyDescent="0.2">
      <c r="A168" s="277" t="s">
        <v>144</v>
      </c>
      <c r="B168" s="277"/>
      <c r="C168" s="277"/>
      <c r="D168" s="277"/>
      <c r="E168" s="20" t="s">
        <v>145</v>
      </c>
      <c r="F168" s="38" t="s">
        <v>99</v>
      </c>
      <c r="G168" s="21">
        <f>SUM(G169)</f>
        <v>3240000</v>
      </c>
      <c r="H168" s="21">
        <f t="shared" ref="H168:U169" si="77">SUM(H169)</f>
        <v>3240000</v>
      </c>
      <c r="I168" s="21">
        <f t="shared" si="77"/>
        <v>3240000</v>
      </c>
      <c r="J168" s="21">
        <f t="shared" si="77"/>
        <v>3240000</v>
      </c>
      <c r="K168" s="21">
        <f t="shared" si="77"/>
        <v>3240000</v>
      </c>
      <c r="L168" s="22">
        <f t="shared" si="72"/>
        <v>100</v>
      </c>
      <c r="M168" s="21">
        <f t="shared" si="77"/>
        <v>1620000</v>
      </c>
      <c r="N168" s="21">
        <f t="shared" si="77"/>
        <v>1620000</v>
      </c>
      <c r="O168" s="21">
        <f t="shared" si="77"/>
        <v>1620000</v>
      </c>
      <c r="P168" s="21">
        <f t="shared" si="77"/>
        <v>1620000</v>
      </c>
      <c r="Q168" s="21">
        <f t="shared" si="77"/>
        <v>0</v>
      </c>
      <c r="R168" s="21">
        <f t="shared" si="77"/>
        <v>0</v>
      </c>
      <c r="S168" s="21">
        <f t="shared" si="77"/>
        <v>0</v>
      </c>
      <c r="T168" s="21">
        <f t="shared" si="77"/>
        <v>0</v>
      </c>
      <c r="U168" s="21">
        <f t="shared" si="77"/>
        <v>0</v>
      </c>
      <c r="V168" s="21"/>
      <c r="W168" s="21"/>
      <c r="X168" s="21"/>
      <c r="Y168" s="12"/>
    </row>
    <row r="169" spans="1:25" s="23" customFormat="1" ht="15.75" hidden="1" x14ac:dyDescent="0.2">
      <c r="A169" s="24" t="s">
        <v>146</v>
      </c>
      <c r="B169" s="25">
        <v>11</v>
      </c>
      <c r="C169" s="49" t="s">
        <v>101</v>
      </c>
      <c r="D169" s="27">
        <v>381</v>
      </c>
      <c r="E169" s="20"/>
      <c r="F169" s="20"/>
      <c r="G169" s="21">
        <f>SUM(G170)</f>
        <v>3240000</v>
      </c>
      <c r="H169" s="21">
        <f t="shared" si="77"/>
        <v>3240000</v>
      </c>
      <c r="I169" s="21">
        <f t="shared" si="77"/>
        <v>3240000</v>
      </c>
      <c r="J169" s="21">
        <f t="shared" si="77"/>
        <v>3240000</v>
      </c>
      <c r="K169" s="21">
        <f t="shared" si="77"/>
        <v>3240000</v>
      </c>
      <c r="L169" s="22">
        <f t="shared" si="72"/>
        <v>100</v>
      </c>
      <c r="M169" s="21">
        <f t="shared" si="77"/>
        <v>1620000</v>
      </c>
      <c r="N169" s="21">
        <f t="shared" si="77"/>
        <v>1620000</v>
      </c>
      <c r="O169" s="21">
        <f t="shared" si="77"/>
        <v>1620000</v>
      </c>
      <c r="P169" s="21">
        <f t="shared" si="77"/>
        <v>1620000</v>
      </c>
      <c r="Q169" s="21">
        <f t="shared" si="77"/>
        <v>0</v>
      </c>
      <c r="R169" s="21">
        <f t="shared" si="77"/>
        <v>0</v>
      </c>
      <c r="S169" s="21">
        <f t="shared" si="77"/>
        <v>0</v>
      </c>
      <c r="T169" s="21">
        <f t="shared" si="77"/>
        <v>0</v>
      </c>
      <c r="U169" s="21">
        <f t="shared" si="77"/>
        <v>0</v>
      </c>
      <c r="V169" s="21"/>
      <c r="W169" s="21"/>
      <c r="X169" s="21"/>
      <c r="Y169" s="12"/>
    </row>
    <row r="170" spans="1:25" hidden="1" x14ac:dyDescent="0.2">
      <c r="A170" s="28" t="s">
        <v>146</v>
      </c>
      <c r="B170" s="29">
        <v>11</v>
      </c>
      <c r="C170" s="50" t="s">
        <v>101</v>
      </c>
      <c r="D170" s="53">
        <v>3811</v>
      </c>
      <c r="E170" s="32" t="s">
        <v>73</v>
      </c>
      <c r="G170" s="1">
        <v>3240000</v>
      </c>
      <c r="H170" s="1">
        <v>3240000</v>
      </c>
      <c r="I170" s="1">
        <v>3240000</v>
      </c>
      <c r="J170" s="1">
        <v>3240000</v>
      </c>
      <c r="K170" s="1">
        <v>3240000</v>
      </c>
      <c r="L170" s="33">
        <f t="shared" si="72"/>
        <v>100</v>
      </c>
      <c r="M170" s="1">
        <v>1620000</v>
      </c>
      <c r="N170" s="1">
        <v>1620000</v>
      </c>
      <c r="O170" s="1">
        <v>1620000</v>
      </c>
      <c r="P170" s="1">
        <f>O170</f>
        <v>1620000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5" s="23" customFormat="1" ht="141.75" x14ac:dyDescent="0.2">
      <c r="A171" s="277" t="s">
        <v>147</v>
      </c>
      <c r="B171" s="277"/>
      <c r="C171" s="277"/>
      <c r="D171" s="277"/>
      <c r="E171" s="20" t="s">
        <v>148</v>
      </c>
      <c r="F171" s="38" t="s">
        <v>99</v>
      </c>
      <c r="G171" s="21">
        <f>SUM(G172)</f>
        <v>6000000</v>
      </c>
      <c r="H171" s="21">
        <f t="shared" ref="H171:U171" si="78">SUM(H172)</f>
        <v>6000000</v>
      </c>
      <c r="I171" s="21">
        <f t="shared" si="78"/>
        <v>6000000</v>
      </c>
      <c r="J171" s="21">
        <f t="shared" si="78"/>
        <v>6000000</v>
      </c>
      <c r="K171" s="21">
        <f t="shared" si="78"/>
        <v>108632.94</v>
      </c>
      <c r="L171" s="22">
        <f t="shared" si="72"/>
        <v>1.8105490000000002</v>
      </c>
      <c r="M171" s="21">
        <f t="shared" si="78"/>
        <v>6000000</v>
      </c>
      <c r="N171" s="21">
        <f t="shared" si="78"/>
        <v>6000000</v>
      </c>
      <c r="O171" s="21">
        <f t="shared" si="78"/>
        <v>0</v>
      </c>
      <c r="P171" s="21">
        <f t="shared" si="78"/>
        <v>0</v>
      </c>
      <c r="Q171" s="21">
        <f t="shared" si="78"/>
        <v>10000000</v>
      </c>
      <c r="R171" s="21">
        <f t="shared" si="78"/>
        <v>0</v>
      </c>
      <c r="S171" s="21">
        <f t="shared" si="78"/>
        <v>0</v>
      </c>
      <c r="T171" s="21">
        <f t="shared" si="78"/>
        <v>0</v>
      </c>
      <c r="U171" s="21">
        <f t="shared" si="78"/>
        <v>0</v>
      </c>
      <c r="V171" s="21"/>
      <c r="W171" s="21"/>
      <c r="X171" s="21"/>
      <c r="Y171" s="12"/>
    </row>
    <row r="172" spans="1:25" s="23" customFormat="1" ht="15.75" hidden="1" x14ac:dyDescent="0.2">
      <c r="A172" s="24" t="s">
        <v>149</v>
      </c>
      <c r="B172" s="25">
        <v>11</v>
      </c>
      <c r="C172" s="49" t="s">
        <v>101</v>
      </c>
      <c r="D172" s="27">
        <v>352</v>
      </c>
      <c r="E172" s="20"/>
      <c r="F172" s="20"/>
      <c r="G172" s="21">
        <f>SUM(G173:G174)</f>
        <v>6000000</v>
      </c>
      <c r="H172" s="21">
        <f t="shared" ref="H172:U172" si="79">SUM(H173:H174)</f>
        <v>6000000</v>
      </c>
      <c r="I172" s="21">
        <f t="shared" si="79"/>
        <v>6000000</v>
      </c>
      <c r="J172" s="21">
        <f t="shared" si="79"/>
        <v>6000000</v>
      </c>
      <c r="K172" s="21">
        <f t="shared" si="79"/>
        <v>108632.94</v>
      </c>
      <c r="L172" s="22">
        <f t="shared" si="72"/>
        <v>1.8105490000000002</v>
      </c>
      <c r="M172" s="21">
        <f t="shared" si="79"/>
        <v>6000000</v>
      </c>
      <c r="N172" s="21">
        <f t="shared" si="79"/>
        <v>6000000</v>
      </c>
      <c r="O172" s="21">
        <f t="shared" si="79"/>
        <v>0</v>
      </c>
      <c r="P172" s="21">
        <f t="shared" si="79"/>
        <v>0</v>
      </c>
      <c r="Q172" s="21">
        <f t="shared" si="79"/>
        <v>10000000</v>
      </c>
      <c r="R172" s="21">
        <f t="shared" si="79"/>
        <v>0</v>
      </c>
      <c r="S172" s="21">
        <f t="shared" si="79"/>
        <v>0</v>
      </c>
      <c r="T172" s="21">
        <f t="shared" si="79"/>
        <v>0</v>
      </c>
      <c r="U172" s="21">
        <f t="shared" si="79"/>
        <v>0</v>
      </c>
      <c r="V172" s="21"/>
      <c r="W172" s="21"/>
      <c r="X172" s="21"/>
      <c r="Y172" s="12"/>
    </row>
    <row r="173" spans="1:25" ht="30" hidden="1" x14ac:dyDescent="0.2">
      <c r="A173" s="28" t="s">
        <v>149</v>
      </c>
      <c r="B173" s="29">
        <v>11</v>
      </c>
      <c r="C173" s="50" t="s">
        <v>101</v>
      </c>
      <c r="D173" s="53">
        <v>3522</v>
      </c>
      <c r="E173" s="32" t="s">
        <v>150</v>
      </c>
      <c r="G173" s="1">
        <v>6000000</v>
      </c>
      <c r="H173" s="1">
        <v>6000000</v>
      </c>
      <c r="I173" s="1">
        <v>6000000</v>
      </c>
      <c r="J173" s="1">
        <v>6000000</v>
      </c>
      <c r="K173" s="1">
        <v>37682.94</v>
      </c>
      <c r="L173" s="33">
        <f t="shared" si="72"/>
        <v>0.62804900000000008</v>
      </c>
      <c r="M173" s="1">
        <v>6000000</v>
      </c>
      <c r="N173" s="1">
        <v>6000000</v>
      </c>
      <c r="O173" s="1"/>
      <c r="P173" s="1">
        <f>O173</f>
        <v>0</v>
      </c>
      <c r="Q173" s="1">
        <v>10000000</v>
      </c>
      <c r="R173" s="1"/>
      <c r="S173" s="1">
        <f>R173</f>
        <v>0</v>
      </c>
      <c r="T173" s="1"/>
      <c r="U173" s="1">
        <f>T173</f>
        <v>0</v>
      </c>
    </row>
    <row r="174" spans="1:25" hidden="1" x14ac:dyDescent="0.2">
      <c r="A174" s="28" t="s">
        <v>149</v>
      </c>
      <c r="B174" s="29">
        <v>11</v>
      </c>
      <c r="C174" s="50" t="s">
        <v>101</v>
      </c>
      <c r="D174" s="53">
        <v>3523</v>
      </c>
      <c r="E174" s="32" t="s">
        <v>151</v>
      </c>
      <c r="G174" s="1">
        <v>0</v>
      </c>
      <c r="H174" s="1">
        <v>0</v>
      </c>
      <c r="I174" s="1">
        <v>0</v>
      </c>
      <c r="J174" s="1">
        <v>0</v>
      </c>
      <c r="K174" s="1">
        <v>70950</v>
      </c>
      <c r="L174" s="33" t="str">
        <f t="shared" si="72"/>
        <v>-</v>
      </c>
      <c r="M174" s="1">
        <v>0</v>
      </c>
      <c r="N174" s="1">
        <v>0</v>
      </c>
      <c r="O174" s="1"/>
      <c r="P174" s="1">
        <f>O174</f>
        <v>0</v>
      </c>
      <c r="Q174" s="1">
        <v>0</v>
      </c>
      <c r="R174" s="1"/>
      <c r="S174" s="1">
        <f>R174</f>
        <v>0</v>
      </c>
      <c r="T174" s="1"/>
      <c r="U174" s="1">
        <v>0</v>
      </c>
    </row>
    <row r="175" spans="1:25" s="23" customFormat="1" ht="141.75" x14ac:dyDescent="0.2">
      <c r="A175" s="277" t="s">
        <v>152</v>
      </c>
      <c r="B175" s="277"/>
      <c r="C175" s="277"/>
      <c r="D175" s="277"/>
      <c r="E175" s="20" t="s">
        <v>153</v>
      </c>
      <c r="F175" s="38" t="s">
        <v>99</v>
      </c>
      <c r="G175" s="21">
        <f>G176+G178</f>
        <v>2000000</v>
      </c>
      <c r="H175" s="21">
        <f t="shared" ref="H175:U175" si="80">H176+H178</f>
        <v>2000000</v>
      </c>
      <c r="I175" s="21">
        <f t="shared" si="80"/>
        <v>2800000</v>
      </c>
      <c r="J175" s="21">
        <f t="shared" si="80"/>
        <v>2800000</v>
      </c>
      <c r="K175" s="21">
        <f t="shared" si="80"/>
        <v>1533017.21</v>
      </c>
      <c r="L175" s="22">
        <f t="shared" si="72"/>
        <v>54.750614642857144</v>
      </c>
      <c r="M175" s="21">
        <f t="shared" si="80"/>
        <v>2000000</v>
      </c>
      <c r="N175" s="21">
        <f t="shared" si="80"/>
        <v>2000000</v>
      </c>
      <c r="O175" s="21">
        <f t="shared" si="80"/>
        <v>2600000</v>
      </c>
      <c r="P175" s="21">
        <f t="shared" si="80"/>
        <v>2600000</v>
      </c>
      <c r="Q175" s="21">
        <f t="shared" si="80"/>
        <v>2000000</v>
      </c>
      <c r="R175" s="21">
        <f t="shared" si="80"/>
        <v>2600000</v>
      </c>
      <c r="S175" s="21">
        <f t="shared" si="80"/>
        <v>2600000</v>
      </c>
      <c r="T175" s="21">
        <f t="shared" si="80"/>
        <v>2600000</v>
      </c>
      <c r="U175" s="21">
        <f t="shared" si="80"/>
        <v>2600000</v>
      </c>
      <c r="V175" s="21"/>
      <c r="W175" s="21"/>
      <c r="X175" s="21"/>
      <c r="Y175" s="12"/>
    </row>
    <row r="176" spans="1:25" s="23" customFormat="1" ht="15.75" hidden="1" x14ac:dyDescent="0.2">
      <c r="A176" s="24" t="s">
        <v>154</v>
      </c>
      <c r="B176" s="25">
        <v>11</v>
      </c>
      <c r="C176" s="49" t="s">
        <v>101</v>
      </c>
      <c r="D176" s="27">
        <v>322</v>
      </c>
      <c r="E176" s="20"/>
      <c r="F176" s="20"/>
      <c r="G176" s="21">
        <f>SUM(G177)</f>
        <v>200000</v>
      </c>
      <c r="H176" s="21">
        <f t="shared" ref="H176:U176" si="81">SUM(H177)</f>
        <v>200000</v>
      </c>
      <c r="I176" s="21">
        <f t="shared" si="81"/>
        <v>200000</v>
      </c>
      <c r="J176" s="21">
        <f t="shared" si="81"/>
        <v>200000</v>
      </c>
      <c r="K176" s="21">
        <f t="shared" si="81"/>
        <v>239.06</v>
      </c>
      <c r="L176" s="22">
        <f t="shared" si="72"/>
        <v>0.11953000000000001</v>
      </c>
      <c r="M176" s="21">
        <f t="shared" si="81"/>
        <v>200000</v>
      </c>
      <c r="N176" s="21">
        <f t="shared" si="81"/>
        <v>200000</v>
      </c>
      <c r="O176" s="21">
        <f t="shared" si="81"/>
        <v>100000</v>
      </c>
      <c r="P176" s="21">
        <f t="shared" si="81"/>
        <v>100000</v>
      </c>
      <c r="Q176" s="21">
        <f t="shared" si="81"/>
        <v>200000</v>
      </c>
      <c r="R176" s="21">
        <f t="shared" si="81"/>
        <v>100000</v>
      </c>
      <c r="S176" s="21">
        <f t="shared" si="81"/>
        <v>100000</v>
      </c>
      <c r="T176" s="21">
        <f t="shared" si="81"/>
        <v>100000</v>
      </c>
      <c r="U176" s="21">
        <f t="shared" si="81"/>
        <v>100000</v>
      </c>
      <c r="V176" s="21"/>
      <c r="W176" s="21"/>
      <c r="X176" s="21"/>
      <c r="Y176" s="12"/>
    </row>
    <row r="177" spans="1:25" ht="30" hidden="1" x14ac:dyDescent="0.2">
      <c r="A177" s="28" t="s">
        <v>154</v>
      </c>
      <c r="B177" s="29">
        <v>11</v>
      </c>
      <c r="C177" s="50" t="s">
        <v>101</v>
      </c>
      <c r="D177" s="53">
        <v>3224</v>
      </c>
      <c r="E177" s="54" t="s">
        <v>155</v>
      </c>
      <c r="G177" s="1">
        <v>200000</v>
      </c>
      <c r="H177" s="1">
        <v>200000</v>
      </c>
      <c r="I177" s="1">
        <v>200000</v>
      </c>
      <c r="J177" s="1">
        <v>200000</v>
      </c>
      <c r="K177" s="1">
        <v>239.06</v>
      </c>
      <c r="L177" s="33">
        <f t="shared" si="72"/>
        <v>0.11953000000000001</v>
      </c>
      <c r="M177" s="1">
        <v>200000</v>
      </c>
      <c r="N177" s="1">
        <v>200000</v>
      </c>
      <c r="O177" s="1">
        <v>100000</v>
      </c>
      <c r="P177" s="1">
        <f>O177</f>
        <v>100000</v>
      </c>
      <c r="Q177" s="1">
        <v>200000</v>
      </c>
      <c r="R177" s="1">
        <v>100000</v>
      </c>
      <c r="S177" s="1">
        <f>R177</f>
        <v>100000</v>
      </c>
      <c r="T177" s="1">
        <v>100000</v>
      </c>
      <c r="U177" s="1">
        <f>T177</f>
        <v>100000</v>
      </c>
    </row>
    <row r="178" spans="1:25" s="23" customFormat="1" ht="15.75" hidden="1" x14ac:dyDescent="0.2">
      <c r="A178" s="24" t="s">
        <v>154</v>
      </c>
      <c r="B178" s="25">
        <v>11</v>
      </c>
      <c r="C178" s="49" t="s">
        <v>101</v>
      </c>
      <c r="D178" s="40">
        <v>323</v>
      </c>
      <c r="E178" s="56"/>
      <c r="F178" s="20"/>
      <c r="G178" s="21">
        <f>SUM(G179:G180)</f>
        <v>1800000</v>
      </c>
      <c r="H178" s="21">
        <f t="shared" ref="H178:U178" si="82">SUM(H179:H180)</f>
        <v>1800000</v>
      </c>
      <c r="I178" s="21">
        <f t="shared" si="82"/>
        <v>2600000</v>
      </c>
      <c r="J178" s="21">
        <f t="shared" si="82"/>
        <v>2600000</v>
      </c>
      <c r="K178" s="21">
        <f t="shared" si="82"/>
        <v>1532778.15</v>
      </c>
      <c r="L178" s="22">
        <f t="shared" si="72"/>
        <v>58.953005769230771</v>
      </c>
      <c r="M178" s="21">
        <f t="shared" si="82"/>
        <v>1800000</v>
      </c>
      <c r="N178" s="21">
        <f t="shared" si="82"/>
        <v>1800000</v>
      </c>
      <c r="O178" s="21">
        <f t="shared" si="82"/>
        <v>2500000</v>
      </c>
      <c r="P178" s="21">
        <f t="shared" si="82"/>
        <v>2500000</v>
      </c>
      <c r="Q178" s="21">
        <f t="shared" si="82"/>
        <v>1800000</v>
      </c>
      <c r="R178" s="21">
        <f t="shared" si="82"/>
        <v>2500000</v>
      </c>
      <c r="S178" s="21">
        <f t="shared" si="82"/>
        <v>2500000</v>
      </c>
      <c r="T178" s="21">
        <f t="shared" si="82"/>
        <v>2500000</v>
      </c>
      <c r="U178" s="21">
        <f t="shared" si="82"/>
        <v>2500000</v>
      </c>
      <c r="V178" s="21"/>
      <c r="W178" s="21"/>
      <c r="X178" s="21"/>
      <c r="Y178" s="12"/>
    </row>
    <row r="179" spans="1:25" hidden="1" x14ac:dyDescent="0.2">
      <c r="A179" s="28" t="s">
        <v>154</v>
      </c>
      <c r="B179" s="29">
        <v>11</v>
      </c>
      <c r="C179" s="50" t="s">
        <v>101</v>
      </c>
      <c r="D179" s="53">
        <v>3232</v>
      </c>
      <c r="E179" s="32" t="s">
        <v>53</v>
      </c>
      <c r="G179" s="1">
        <v>1700000</v>
      </c>
      <c r="H179" s="1">
        <v>1700000</v>
      </c>
      <c r="I179" s="1">
        <v>2500000</v>
      </c>
      <c r="J179" s="1">
        <v>2500000</v>
      </c>
      <c r="K179" s="1">
        <v>1532778.15</v>
      </c>
      <c r="L179" s="33">
        <f t="shared" si="72"/>
        <v>61.311125999999994</v>
      </c>
      <c r="M179" s="1">
        <v>1700000</v>
      </c>
      <c r="N179" s="1">
        <v>1700000</v>
      </c>
      <c r="O179" s="1">
        <v>2500000</v>
      </c>
      <c r="P179" s="1">
        <f>O179</f>
        <v>2500000</v>
      </c>
      <c r="Q179" s="1">
        <v>1700000</v>
      </c>
      <c r="R179" s="1">
        <v>2500000</v>
      </c>
      <c r="S179" s="1">
        <f>R179</f>
        <v>2500000</v>
      </c>
      <c r="T179" s="1">
        <v>2500000</v>
      </c>
      <c r="U179" s="1">
        <f>T179</f>
        <v>2500000</v>
      </c>
    </row>
    <row r="180" spans="1:25" hidden="1" x14ac:dyDescent="0.2">
      <c r="A180" s="28" t="s">
        <v>154</v>
      </c>
      <c r="B180" s="29">
        <v>11</v>
      </c>
      <c r="C180" s="50" t="s">
        <v>101</v>
      </c>
      <c r="D180" s="53">
        <v>3239</v>
      </c>
      <c r="E180" s="32" t="s">
        <v>60</v>
      </c>
      <c r="G180" s="1">
        <v>100000</v>
      </c>
      <c r="H180" s="1">
        <v>100000</v>
      </c>
      <c r="I180" s="1">
        <v>100000</v>
      </c>
      <c r="J180" s="1">
        <v>100000</v>
      </c>
      <c r="K180" s="1">
        <v>0</v>
      </c>
      <c r="L180" s="33">
        <f t="shared" si="72"/>
        <v>0</v>
      </c>
      <c r="M180" s="1">
        <v>100000</v>
      </c>
      <c r="N180" s="1">
        <v>100000</v>
      </c>
      <c r="O180" s="1"/>
      <c r="P180" s="1">
        <f>O180</f>
        <v>0</v>
      </c>
      <c r="Q180" s="1">
        <v>100000</v>
      </c>
      <c r="R180" s="1"/>
      <c r="S180" s="1">
        <f>R180</f>
        <v>0</v>
      </c>
      <c r="T180" s="1"/>
      <c r="U180" s="1">
        <f>T180</f>
        <v>0</v>
      </c>
    </row>
    <row r="181" spans="1:25" s="23" customFormat="1" ht="141.75" x14ac:dyDescent="0.2">
      <c r="A181" s="277" t="s">
        <v>156</v>
      </c>
      <c r="B181" s="278"/>
      <c r="C181" s="278"/>
      <c r="D181" s="278"/>
      <c r="E181" s="20" t="s">
        <v>157</v>
      </c>
      <c r="F181" s="38" t="s">
        <v>99</v>
      </c>
      <c r="G181" s="21">
        <f>G182+G184</f>
        <v>5000000</v>
      </c>
      <c r="H181" s="21">
        <f t="shared" ref="H181:U181" si="83">H182+H184</f>
        <v>5000000</v>
      </c>
      <c r="I181" s="21">
        <f t="shared" si="83"/>
        <v>5000000</v>
      </c>
      <c r="J181" s="21">
        <f t="shared" si="83"/>
        <v>5000000</v>
      </c>
      <c r="K181" s="21">
        <f t="shared" si="83"/>
        <v>5000000</v>
      </c>
      <c r="L181" s="22">
        <f t="shared" si="72"/>
        <v>100</v>
      </c>
      <c r="M181" s="21">
        <f t="shared" si="83"/>
        <v>1000000</v>
      </c>
      <c r="N181" s="21">
        <f t="shared" si="83"/>
        <v>1000000</v>
      </c>
      <c r="O181" s="21">
        <f t="shared" si="83"/>
        <v>12850000</v>
      </c>
      <c r="P181" s="21">
        <f t="shared" si="83"/>
        <v>12850000</v>
      </c>
      <c r="Q181" s="21">
        <f t="shared" si="83"/>
        <v>1000000</v>
      </c>
      <c r="R181" s="21">
        <f t="shared" si="83"/>
        <v>8200000</v>
      </c>
      <c r="S181" s="21">
        <f t="shared" si="83"/>
        <v>8200000</v>
      </c>
      <c r="T181" s="21">
        <f t="shared" si="83"/>
        <v>6800000</v>
      </c>
      <c r="U181" s="21">
        <f t="shared" si="83"/>
        <v>6800000</v>
      </c>
      <c r="V181" s="21"/>
      <c r="W181" s="21"/>
      <c r="X181" s="21"/>
      <c r="Y181" s="12"/>
    </row>
    <row r="182" spans="1:25" s="23" customFormat="1" ht="15.75" hidden="1" x14ac:dyDescent="0.2">
      <c r="A182" s="24" t="s">
        <v>158</v>
      </c>
      <c r="B182" s="25">
        <v>11</v>
      </c>
      <c r="C182" s="49" t="s">
        <v>101</v>
      </c>
      <c r="D182" s="40">
        <v>381</v>
      </c>
      <c r="E182" s="20"/>
      <c r="F182" s="20"/>
      <c r="G182" s="21">
        <f>SUM(G183)</f>
        <v>800000</v>
      </c>
      <c r="H182" s="21">
        <f t="shared" ref="H182:U182" si="84">SUM(H183)</f>
        <v>800000</v>
      </c>
      <c r="I182" s="21">
        <f t="shared" si="84"/>
        <v>800000</v>
      </c>
      <c r="J182" s="21">
        <f t="shared" si="84"/>
        <v>800000</v>
      </c>
      <c r="K182" s="21">
        <f t="shared" si="84"/>
        <v>800000</v>
      </c>
      <c r="L182" s="22">
        <f t="shared" si="72"/>
        <v>100</v>
      </c>
      <c r="M182" s="21">
        <f t="shared" si="84"/>
        <v>1000000</v>
      </c>
      <c r="N182" s="21">
        <f t="shared" si="84"/>
        <v>1000000</v>
      </c>
      <c r="O182" s="21">
        <f t="shared" si="84"/>
        <v>8200000</v>
      </c>
      <c r="P182" s="21">
        <f t="shared" si="84"/>
        <v>8200000</v>
      </c>
      <c r="Q182" s="21">
        <f t="shared" si="84"/>
        <v>1000000</v>
      </c>
      <c r="R182" s="21">
        <f t="shared" si="84"/>
        <v>8200000</v>
      </c>
      <c r="S182" s="21">
        <f t="shared" si="84"/>
        <v>8200000</v>
      </c>
      <c r="T182" s="21">
        <f t="shared" si="84"/>
        <v>6800000</v>
      </c>
      <c r="U182" s="21">
        <f t="shared" si="84"/>
        <v>6800000</v>
      </c>
      <c r="V182" s="21"/>
      <c r="W182" s="21"/>
      <c r="X182" s="21"/>
      <c r="Y182" s="12"/>
    </row>
    <row r="183" spans="1:25" hidden="1" x14ac:dyDescent="0.2">
      <c r="A183" s="28" t="s">
        <v>158</v>
      </c>
      <c r="B183" s="29">
        <v>11</v>
      </c>
      <c r="C183" s="50" t="s">
        <v>101</v>
      </c>
      <c r="D183" s="53">
        <v>3811</v>
      </c>
      <c r="E183" s="32" t="s">
        <v>73</v>
      </c>
      <c r="G183" s="1">
        <v>800000</v>
      </c>
      <c r="H183" s="1">
        <v>800000</v>
      </c>
      <c r="I183" s="1">
        <v>800000</v>
      </c>
      <c r="J183" s="1">
        <v>800000</v>
      </c>
      <c r="K183" s="1">
        <v>800000</v>
      </c>
      <c r="L183" s="33">
        <f t="shared" si="72"/>
        <v>100</v>
      </c>
      <c r="M183" s="1">
        <v>1000000</v>
      </c>
      <c r="N183" s="1">
        <v>1000000</v>
      </c>
      <c r="O183" s="1">
        <v>8200000</v>
      </c>
      <c r="P183" s="1">
        <f>O183</f>
        <v>8200000</v>
      </c>
      <c r="Q183" s="1">
        <v>1000000</v>
      </c>
      <c r="R183" s="1">
        <v>8200000</v>
      </c>
      <c r="S183" s="1">
        <f>R183</f>
        <v>8200000</v>
      </c>
      <c r="T183" s="1">
        <v>6800000</v>
      </c>
      <c r="U183" s="1">
        <f>T183</f>
        <v>6800000</v>
      </c>
    </row>
    <row r="184" spans="1:25" s="23" customFormat="1" ht="15.75" hidden="1" x14ac:dyDescent="0.2">
      <c r="A184" s="24" t="s">
        <v>158</v>
      </c>
      <c r="B184" s="25">
        <v>11</v>
      </c>
      <c r="C184" s="49" t="s">
        <v>101</v>
      </c>
      <c r="D184" s="40">
        <v>382</v>
      </c>
      <c r="E184" s="20"/>
      <c r="F184" s="20"/>
      <c r="G184" s="21">
        <f>SUM(G185)</f>
        <v>4200000</v>
      </c>
      <c r="H184" s="21">
        <f t="shared" ref="H184:U184" si="85">SUM(H185)</f>
        <v>4200000</v>
      </c>
      <c r="I184" s="21">
        <f t="shared" si="85"/>
        <v>4200000</v>
      </c>
      <c r="J184" s="21">
        <f t="shared" si="85"/>
        <v>4200000</v>
      </c>
      <c r="K184" s="21">
        <f t="shared" si="85"/>
        <v>4200000</v>
      </c>
      <c r="L184" s="22">
        <f t="shared" si="72"/>
        <v>100</v>
      </c>
      <c r="M184" s="21">
        <f t="shared" si="85"/>
        <v>0</v>
      </c>
      <c r="N184" s="21">
        <f t="shared" si="85"/>
        <v>0</v>
      </c>
      <c r="O184" s="21">
        <f t="shared" si="85"/>
        <v>4650000</v>
      </c>
      <c r="P184" s="21">
        <f t="shared" si="85"/>
        <v>4650000</v>
      </c>
      <c r="Q184" s="21">
        <f t="shared" si="85"/>
        <v>0</v>
      </c>
      <c r="R184" s="21">
        <f t="shared" si="85"/>
        <v>0</v>
      </c>
      <c r="S184" s="21">
        <f t="shared" si="85"/>
        <v>0</v>
      </c>
      <c r="T184" s="21">
        <f t="shared" si="85"/>
        <v>0</v>
      </c>
      <c r="U184" s="21">
        <f t="shared" si="85"/>
        <v>0</v>
      </c>
      <c r="V184" s="21"/>
      <c r="W184" s="21"/>
      <c r="X184" s="21"/>
      <c r="Y184" s="12"/>
    </row>
    <row r="185" spans="1:25" hidden="1" x14ac:dyDescent="0.2">
      <c r="A185" s="28" t="s">
        <v>158</v>
      </c>
      <c r="B185" s="29">
        <v>11</v>
      </c>
      <c r="C185" s="50" t="s">
        <v>101</v>
      </c>
      <c r="D185" s="53">
        <v>3821</v>
      </c>
      <c r="E185" s="32" t="s">
        <v>102</v>
      </c>
      <c r="G185" s="1">
        <v>4200000</v>
      </c>
      <c r="H185" s="1">
        <v>4200000</v>
      </c>
      <c r="I185" s="1">
        <v>4200000</v>
      </c>
      <c r="J185" s="1">
        <v>4200000</v>
      </c>
      <c r="K185" s="1">
        <v>4200000</v>
      </c>
      <c r="L185" s="33">
        <f t="shared" si="72"/>
        <v>100</v>
      </c>
      <c r="M185" s="1">
        <v>0</v>
      </c>
      <c r="N185" s="1">
        <v>0</v>
      </c>
      <c r="O185" s="1">
        <v>4650000</v>
      </c>
      <c r="P185" s="1">
        <f>O185</f>
        <v>4650000</v>
      </c>
      <c r="Q185" s="1">
        <v>0</v>
      </c>
      <c r="R185" s="1">
        <v>0</v>
      </c>
      <c r="S185" s="1">
        <f>R185</f>
        <v>0</v>
      </c>
      <c r="T185" s="1">
        <v>0</v>
      </c>
      <c r="U185" s="1">
        <f>T185</f>
        <v>0</v>
      </c>
    </row>
    <row r="186" spans="1:25" s="23" customFormat="1" ht="141.75" x14ac:dyDescent="0.2">
      <c r="A186" s="277" t="s">
        <v>159</v>
      </c>
      <c r="B186" s="278"/>
      <c r="C186" s="278"/>
      <c r="D186" s="278"/>
      <c r="E186" s="20" t="s">
        <v>160</v>
      </c>
      <c r="F186" s="38" t="s">
        <v>99</v>
      </c>
      <c r="G186" s="21">
        <f>SUM(G187)</f>
        <v>400000</v>
      </c>
      <c r="H186" s="21">
        <f t="shared" ref="H186:U187" si="86">SUM(H187)</f>
        <v>400000</v>
      </c>
      <c r="I186" s="21">
        <f t="shared" si="86"/>
        <v>400000</v>
      </c>
      <c r="J186" s="21">
        <f t="shared" si="86"/>
        <v>400000</v>
      </c>
      <c r="K186" s="21">
        <f t="shared" si="86"/>
        <v>400000</v>
      </c>
      <c r="L186" s="22">
        <f t="shared" si="72"/>
        <v>100</v>
      </c>
      <c r="M186" s="21">
        <f t="shared" si="86"/>
        <v>535000</v>
      </c>
      <c r="N186" s="21">
        <f t="shared" si="86"/>
        <v>535000</v>
      </c>
      <c r="O186" s="21">
        <f t="shared" si="86"/>
        <v>200000</v>
      </c>
      <c r="P186" s="21">
        <f t="shared" si="86"/>
        <v>200000</v>
      </c>
      <c r="Q186" s="21">
        <f t="shared" si="86"/>
        <v>535000</v>
      </c>
      <c r="R186" s="21">
        <f t="shared" si="86"/>
        <v>200000</v>
      </c>
      <c r="S186" s="21">
        <f t="shared" si="86"/>
        <v>200000</v>
      </c>
      <c r="T186" s="21">
        <f t="shared" si="86"/>
        <v>200000</v>
      </c>
      <c r="U186" s="21">
        <f t="shared" si="86"/>
        <v>200000</v>
      </c>
      <c r="V186" s="21"/>
      <c r="W186" s="21"/>
      <c r="X186" s="21"/>
      <c r="Y186" s="12"/>
    </row>
    <row r="187" spans="1:25" s="23" customFormat="1" ht="15.75" hidden="1" x14ac:dyDescent="0.2">
      <c r="A187" s="24" t="s">
        <v>161</v>
      </c>
      <c r="B187" s="25">
        <v>11</v>
      </c>
      <c r="C187" s="49" t="s">
        <v>162</v>
      </c>
      <c r="D187" s="40">
        <v>426</v>
      </c>
      <c r="E187" s="20"/>
      <c r="F187" s="20"/>
      <c r="G187" s="21">
        <f>SUM(G188)</f>
        <v>400000</v>
      </c>
      <c r="H187" s="21">
        <f t="shared" si="86"/>
        <v>400000</v>
      </c>
      <c r="I187" s="21">
        <f t="shared" si="86"/>
        <v>400000</v>
      </c>
      <c r="J187" s="21">
        <f t="shared" si="86"/>
        <v>400000</v>
      </c>
      <c r="K187" s="21">
        <f t="shared" si="86"/>
        <v>400000</v>
      </c>
      <c r="L187" s="22">
        <f t="shared" si="72"/>
        <v>100</v>
      </c>
      <c r="M187" s="21">
        <f t="shared" si="86"/>
        <v>535000</v>
      </c>
      <c r="N187" s="21">
        <f t="shared" si="86"/>
        <v>535000</v>
      </c>
      <c r="O187" s="21">
        <f t="shared" si="86"/>
        <v>200000</v>
      </c>
      <c r="P187" s="21">
        <f t="shared" si="86"/>
        <v>200000</v>
      </c>
      <c r="Q187" s="21">
        <f t="shared" si="86"/>
        <v>535000</v>
      </c>
      <c r="R187" s="21">
        <f t="shared" si="86"/>
        <v>200000</v>
      </c>
      <c r="S187" s="21">
        <f t="shared" si="86"/>
        <v>200000</v>
      </c>
      <c r="T187" s="21">
        <f t="shared" si="86"/>
        <v>200000</v>
      </c>
      <c r="U187" s="21">
        <f t="shared" si="86"/>
        <v>200000</v>
      </c>
      <c r="V187" s="21"/>
      <c r="W187" s="21"/>
      <c r="X187" s="21"/>
      <c r="Y187" s="12"/>
    </row>
    <row r="188" spans="1:25" hidden="1" x14ac:dyDescent="0.2">
      <c r="A188" s="28" t="s">
        <v>161</v>
      </c>
      <c r="B188" s="29">
        <v>11</v>
      </c>
      <c r="C188" s="50" t="s">
        <v>162</v>
      </c>
      <c r="D188" s="53">
        <v>4263</v>
      </c>
      <c r="E188" s="32" t="s">
        <v>163</v>
      </c>
      <c r="G188" s="1">
        <v>400000</v>
      </c>
      <c r="H188" s="1">
        <v>400000</v>
      </c>
      <c r="I188" s="1">
        <v>400000</v>
      </c>
      <c r="J188" s="1">
        <v>400000</v>
      </c>
      <c r="K188" s="1">
        <v>400000</v>
      </c>
      <c r="L188" s="33">
        <f t="shared" si="72"/>
        <v>100</v>
      </c>
      <c r="M188" s="1">
        <v>535000</v>
      </c>
      <c r="N188" s="1">
        <v>535000</v>
      </c>
      <c r="O188" s="1">
        <v>200000</v>
      </c>
      <c r="P188" s="1">
        <f>O188</f>
        <v>200000</v>
      </c>
      <c r="Q188" s="1">
        <v>535000</v>
      </c>
      <c r="R188" s="1">
        <v>200000</v>
      </c>
      <c r="S188" s="1">
        <f>R188</f>
        <v>200000</v>
      </c>
      <c r="T188" s="1">
        <v>200000</v>
      </c>
      <c r="U188" s="1">
        <f>T188</f>
        <v>200000</v>
      </c>
    </row>
    <row r="189" spans="1:25" s="23" customFormat="1" ht="141.75" x14ac:dyDescent="0.2">
      <c r="A189" s="277" t="s">
        <v>164</v>
      </c>
      <c r="B189" s="277"/>
      <c r="C189" s="277"/>
      <c r="D189" s="277"/>
      <c r="E189" s="20" t="s">
        <v>165</v>
      </c>
      <c r="F189" s="38" t="s">
        <v>99</v>
      </c>
      <c r="G189" s="21">
        <f>G190+G192</f>
        <v>525000</v>
      </c>
      <c r="H189" s="21">
        <f t="shared" ref="H189:U189" si="87">H190+H192</f>
        <v>55000</v>
      </c>
      <c r="I189" s="21">
        <f t="shared" si="87"/>
        <v>525000</v>
      </c>
      <c r="J189" s="21">
        <f t="shared" si="87"/>
        <v>55000</v>
      </c>
      <c r="K189" s="21">
        <f t="shared" si="87"/>
        <v>0</v>
      </c>
      <c r="L189" s="22">
        <f t="shared" si="72"/>
        <v>0</v>
      </c>
      <c r="M189" s="21">
        <f t="shared" si="87"/>
        <v>0</v>
      </c>
      <c r="N189" s="21">
        <f t="shared" si="87"/>
        <v>0</v>
      </c>
      <c r="O189" s="21">
        <f t="shared" si="87"/>
        <v>0</v>
      </c>
      <c r="P189" s="21">
        <f t="shared" si="87"/>
        <v>0</v>
      </c>
      <c r="Q189" s="21">
        <f t="shared" si="87"/>
        <v>0</v>
      </c>
      <c r="R189" s="21">
        <f t="shared" si="87"/>
        <v>0</v>
      </c>
      <c r="S189" s="21">
        <f t="shared" si="87"/>
        <v>0</v>
      </c>
      <c r="T189" s="21">
        <f t="shared" si="87"/>
        <v>0</v>
      </c>
      <c r="U189" s="21">
        <f t="shared" si="87"/>
        <v>0</v>
      </c>
      <c r="V189" s="21"/>
      <c r="W189" s="21"/>
      <c r="X189" s="21"/>
      <c r="Y189" s="12"/>
    </row>
    <row r="190" spans="1:25" s="23" customFormat="1" ht="15.75" hidden="1" x14ac:dyDescent="0.2">
      <c r="A190" s="25" t="s">
        <v>166</v>
      </c>
      <c r="B190" s="25">
        <v>12</v>
      </c>
      <c r="C190" s="49" t="s">
        <v>142</v>
      </c>
      <c r="D190" s="27">
        <v>412</v>
      </c>
      <c r="E190" s="20"/>
      <c r="F190" s="20"/>
      <c r="G190" s="21">
        <f>SUM(G191)</f>
        <v>55000</v>
      </c>
      <c r="H190" s="21">
        <f t="shared" ref="H190:U190" si="88">SUM(H191)</f>
        <v>55000</v>
      </c>
      <c r="I190" s="21">
        <f t="shared" si="88"/>
        <v>55000</v>
      </c>
      <c r="J190" s="21">
        <f t="shared" si="88"/>
        <v>55000</v>
      </c>
      <c r="K190" s="21">
        <f t="shared" si="88"/>
        <v>0</v>
      </c>
      <c r="L190" s="22">
        <f t="shared" si="72"/>
        <v>0</v>
      </c>
      <c r="M190" s="21">
        <f t="shared" si="88"/>
        <v>0</v>
      </c>
      <c r="N190" s="21">
        <f t="shared" si="88"/>
        <v>0</v>
      </c>
      <c r="O190" s="21">
        <f t="shared" si="88"/>
        <v>0</v>
      </c>
      <c r="P190" s="21">
        <f t="shared" si="88"/>
        <v>0</v>
      </c>
      <c r="Q190" s="21">
        <f t="shared" si="88"/>
        <v>0</v>
      </c>
      <c r="R190" s="21">
        <f t="shared" si="88"/>
        <v>0</v>
      </c>
      <c r="S190" s="21">
        <f t="shared" si="88"/>
        <v>0</v>
      </c>
      <c r="T190" s="21">
        <f t="shared" si="88"/>
        <v>0</v>
      </c>
      <c r="U190" s="21">
        <f t="shared" si="88"/>
        <v>0</v>
      </c>
      <c r="V190" s="21"/>
      <c r="W190" s="21"/>
      <c r="X190" s="21"/>
      <c r="Y190" s="12"/>
    </row>
    <row r="191" spans="1:25" hidden="1" x14ac:dyDescent="0.2">
      <c r="A191" s="29" t="s">
        <v>166</v>
      </c>
      <c r="B191" s="29">
        <v>12</v>
      </c>
      <c r="C191" s="50" t="s">
        <v>142</v>
      </c>
      <c r="D191" s="53">
        <v>4126</v>
      </c>
      <c r="E191" s="57" t="s">
        <v>84</v>
      </c>
      <c r="G191" s="1">
        <v>55000</v>
      </c>
      <c r="H191" s="1">
        <v>55000</v>
      </c>
      <c r="I191" s="1">
        <v>55000</v>
      </c>
      <c r="J191" s="1">
        <v>55000</v>
      </c>
      <c r="K191" s="1">
        <v>0</v>
      </c>
      <c r="L191" s="33">
        <f t="shared" si="72"/>
        <v>0</v>
      </c>
      <c r="M191" s="1">
        <v>0</v>
      </c>
      <c r="N191" s="1">
        <v>0</v>
      </c>
      <c r="O191" s="1"/>
      <c r="P191" s="1">
        <f>O191</f>
        <v>0</v>
      </c>
      <c r="Q191" s="1">
        <v>0</v>
      </c>
      <c r="R191" s="1"/>
      <c r="S191" s="1">
        <f>R191</f>
        <v>0</v>
      </c>
      <c r="T191" s="1"/>
      <c r="U191" s="1">
        <f>T191</f>
        <v>0</v>
      </c>
    </row>
    <row r="192" spans="1:25" s="23" customFormat="1" ht="15.75" hidden="1" x14ac:dyDescent="0.2">
      <c r="A192" s="25" t="s">
        <v>166</v>
      </c>
      <c r="B192" s="25">
        <v>51</v>
      </c>
      <c r="C192" s="49" t="s">
        <v>142</v>
      </c>
      <c r="D192" s="40">
        <v>412</v>
      </c>
      <c r="E192" s="58"/>
      <c r="F192" s="20"/>
      <c r="G192" s="21">
        <f>SUM(G193)</f>
        <v>470000</v>
      </c>
      <c r="H192" s="21">
        <f t="shared" ref="H192:U192" si="89">SUM(H193)</f>
        <v>0</v>
      </c>
      <c r="I192" s="21">
        <f t="shared" si="89"/>
        <v>470000</v>
      </c>
      <c r="J192" s="21">
        <f t="shared" si="89"/>
        <v>0</v>
      </c>
      <c r="K192" s="21">
        <f t="shared" si="89"/>
        <v>0</v>
      </c>
      <c r="L192" s="22">
        <f t="shared" si="72"/>
        <v>0</v>
      </c>
      <c r="M192" s="21">
        <f t="shared" si="89"/>
        <v>0</v>
      </c>
      <c r="N192" s="21">
        <f t="shared" si="89"/>
        <v>0</v>
      </c>
      <c r="O192" s="21">
        <f t="shared" si="89"/>
        <v>0</v>
      </c>
      <c r="P192" s="21">
        <f t="shared" si="89"/>
        <v>0</v>
      </c>
      <c r="Q192" s="21">
        <f t="shared" si="89"/>
        <v>0</v>
      </c>
      <c r="R192" s="21">
        <f t="shared" si="89"/>
        <v>0</v>
      </c>
      <c r="S192" s="21">
        <f t="shared" si="89"/>
        <v>0</v>
      </c>
      <c r="T192" s="21">
        <f t="shared" si="89"/>
        <v>0</v>
      </c>
      <c r="U192" s="21">
        <f t="shared" si="89"/>
        <v>0</v>
      </c>
      <c r="V192" s="21"/>
      <c r="W192" s="21"/>
      <c r="X192" s="21"/>
      <c r="Y192" s="12"/>
    </row>
    <row r="193" spans="1:25" hidden="1" x14ac:dyDescent="0.2">
      <c r="A193" s="29" t="s">
        <v>166</v>
      </c>
      <c r="B193" s="29">
        <v>51</v>
      </c>
      <c r="C193" s="50" t="s">
        <v>142</v>
      </c>
      <c r="D193" s="53">
        <v>4126</v>
      </c>
      <c r="E193" s="57" t="s">
        <v>84</v>
      </c>
      <c r="G193" s="1">
        <v>470000</v>
      </c>
      <c r="H193" s="55"/>
      <c r="I193" s="1">
        <v>470000</v>
      </c>
      <c r="J193" s="55"/>
      <c r="K193" s="1">
        <v>0</v>
      </c>
      <c r="L193" s="33">
        <f t="shared" si="72"/>
        <v>0</v>
      </c>
      <c r="M193" s="1">
        <v>0</v>
      </c>
      <c r="N193" s="55"/>
      <c r="O193" s="1"/>
      <c r="P193" s="55"/>
      <c r="Q193" s="1">
        <v>0</v>
      </c>
      <c r="R193" s="1"/>
      <c r="S193" s="55"/>
      <c r="T193" s="1"/>
      <c r="U193" s="55"/>
    </row>
    <row r="194" spans="1:25" s="23" customFormat="1" ht="141.75" x14ac:dyDescent="0.2">
      <c r="A194" s="277" t="s">
        <v>167</v>
      </c>
      <c r="B194" s="277"/>
      <c r="C194" s="277"/>
      <c r="D194" s="277"/>
      <c r="E194" s="20" t="s">
        <v>168</v>
      </c>
      <c r="F194" s="38" t="s">
        <v>99</v>
      </c>
      <c r="G194" s="21">
        <f>G195+G197+G200</f>
        <v>562000</v>
      </c>
      <c r="H194" s="21">
        <f t="shared" ref="H194:U194" si="90">H195+H197+H200</f>
        <v>0</v>
      </c>
      <c r="I194" s="21">
        <f t="shared" si="90"/>
        <v>562000</v>
      </c>
      <c r="J194" s="21">
        <f t="shared" si="90"/>
        <v>0</v>
      </c>
      <c r="K194" s="21">
        <f t="shared" si="90"/>
        <v>0</v>
      </c>
      <c r="L194" s="22">
        <f t="shared" si="72"/>
        <v>0</v>
      </c>
      <c r="M194" s="21">
        <f t="shared" si="90"/>
        <v>0</v>
      </c>
      <c r="N194" s="21">
        <f t="shared" si="90"/>
        <v>0</v>
      </c>
      <c r="O194" s="21">
        <f t="shared" si="90"/>
        <v>127500</v>
      </c>
      <c r="P194" s="21">
        <f t="shared" si="90"/>
        <v>0</v>
      </c>
      <c r="Q194" s="21">
        <f t="shared" si="90"/>
        <v>0</v>
      </c>
      <c r="R194" s="21">
        <f t="shared" si="90"/>
        <v>0</v>
      </c>
      <c r="S194" s="21">
        <f t="shared" si="90"/>
        <v>0</v>
      </c>
      <c r="T194" s="21">
        <f t="shared" si="90"/>
        <v>0</v>
      </c>
      <c r="U194" s="21">
        <f t="shared" si="90"/>
        <v>0</v>
      </c>
      <c r="V194" s="21"/>
      <c r="W194" s="21"/>
      <c r="X194" s="21"/>
      <c r="Y194" s="12"/>
    </row>
    <row r="195" spans="1:25" s="23" customFormat="1" ht="15.75" hidden="1" x14ac:dyDescent="0.2">
      <c r="A195" s="25" t="s">
        <v>169</v>
      </c>
      <c r="B195" s="25">
        <v>51</v>
      </c>
      <c r="C195" s="49" t="s">
        <v>101</v>
      </c>
      <c r="D195" s="27">
        <v>311</v>
      </c>
      <c r="E195" s="20"/>
      <c r="F195" s="20"/>
      <c r="G195" s="21">
        <f>SUM(G196)</f>
        <v>350000</v>
      </c>
      <c r="H195" s="21">
        <f t="shared" ref="H195:U195" si="91">SUM(H196)</f>
        <v>0</v>
      </c>
      <c r="I195" s="21">
        <f t="shared" si="91"/>
        <v>350000</v>
      </c>
      <c r="J195" s="21">
        <f t="shared" si="91"/>
        <v>0</v>
      </c>
      <c r="K195" s="21">
        <f t="shared" si="91"/>
        <v>0</v>
      </c>
      <c r="L195" s="22">
        <f t="shared" si="72"/>
        <v>0</v>
      </c>
      <c r="M195" s="21">
        <f t="shared" si="91"/>
        <v>0</v>
      </c>
      <c r="N195" s="21">
        <f t="shared" si="91"/>
        <v>0</v>
      </c>
      <c r="O195" s="21">
        <f t="shared" si="91"/>
        <v>100000</v>
      </c>
      <c r="P195" s="21">
        <f t="shared" si="91"/>
        <v>0</v>
      </c>
      <c r="Q195" s="21">
        <f t="shared" si="91"/>
        <v>0</v>
      </c>
      <c r="R195" s="21">
        <f t="shared" si="91"/>
        <v>0</v>
      </c>
      <c r="S195" s="21">
        <f t="shared" si="91"/>
        <v>0</v>
      </c>
      <c r="T195" s="21">
        <f t="shared" si="91"/>
        <v>0</v>
      </c>
      <c r="U195" s="21">
        <f t="shared" si="91"/>
        <v>0</v>
      </c>
      <c r="V195" s="21"/>
      <c r="W195" s="21"/>
      <c r="X195" s="21"/>
      <c r="Y195" s="12"/>
    </row>
    <row r="196" spans="1:25" hidden="1" x14ac:dyDescent="0.2">
      <c r="A196" s="29" t="s">
        <v>169</v>
      </c>
      <c r="B196" s="29">
        <v>51</v>
      </c>
      <c r="C196" s="50" t="s">
        <v>101</v>
      </c>
      <c r="D196" s="53">
        <v>3111</v>
      </c>
      <c r="E196" s="32" t="s">
        <v>33</v>
      </c>
      <c r="G196" s="1">
        <v>350000</v>
      </c>
      <c r="H196" s="55"/>
      <c r="I196" s="1">
        <v>350000</v>
      </c>
      <c r="J196" s="55"/>
      <c r="K196" s="1">
        <v>0</v>
      </c>
      <c r="L196" s="33">
        <f t="shared" si="72"/>
        <v>0</v>
      </c>
      <c r="M196" s="1">
        <v>0</v>
      </c>
      <c r="N196" s="55"/>
      <c r="O196" s="1">
        <v>100000</v>
      </c>
      <c r="P196" s="55"/>
      <c r="Q196" s="1">
        <v>0</v>
      </c>
      <c r="R196" s="1"/>
      <c r="S196" s="55"/>
      <c r="T196" s="1"/>
      <c r="U196" s="55"/>
    </row>
    <row r="197" spans="1:25" s="23" customFormat="1" ht="15.75" hidden="1" x14ac:dyDescent="0.2">
      <c r="A197" s="25" t="s">
        <v>169</v>
      </c>
      <c r="B197" s="25">
        <v>51</v>
      </c>
      <c r="C197" s="49" t="s">
        <v>101</v>
      </c>
      <c r="D197" s="40">
        <v>313</v>
      </c>
      <c r="E197" s="20"/>
      <c r="F197" s="20"/>
      <c r="G197" s="21">
        <f>SUM(G198:G199)</f>
        <v>62000</v>
      </c>
      <c r="H197" s="21">
        <f t="shared" ref="H197:U197" si="92">SUM(H198:H199)</f>
        <v>0</v>
      </c>
      <c r="I197" s="21">
        <f t="shared" si="92"/>
        <v>62000</v>
      </c>
      <c r="J197" s="21">
        <f t="shared" si="92"/>
        <v>0</v>
      </c>
      <c r="K197" s="21">
        <f t="shared" si="92"/>
        <v>0</v>
      </c>
      <c r="L197" s="22">
        <f t="shared" si="72"/>
        <v>0</v>
      </c>
      <c r="M197" s="21">
        <f t="shared" si="92"/>
        <v>0</v>
      </c>
      <c r="N197" s="21">
        <f t="shared" si="92"/>
        <v>0</v>
      </c>
      <c r="O197" s="21">
        <f t="shared" si="92"/>
        <v>27500</v>
      </c>
      <c r="P197" s="21">
        <f t="shared" si="92"/>
        <v>0</v>
      </c>
      <c r="Q197" s="21">
        <f t="shared" si="92"/>
        <v>0</v>
      </c>
      <c r="R197" s="21">
        <f t="shared" si="92"/>
        <v>0</v>
      </c>
      <c r="S197" s="21">
        <f t="shared" si="92"/>
        <v>0</v>
      </c>
      <c r="T197" s="21">
        <f t="shared" si="92"/>
        <v>0</v>
      </c>
      <c r="U197" s="21">
        <f t="shared" si="92"/>
        <v>0</v>
      </c>
      <c r="V197" s="21"/>
      <c r="W197" s="21"/>
      <c r="X197" s="21"/>
      <c r="Y197" s="12"/>
    </row>
    <row r="198" spans="1:25" hidden="1" x14ac:dyDescent="0.2">
      <c r="A198" s="29" t="s">
        <v>169</v>
      </c>
      <c r="B198" s="29">
        <v>51</v>
      </c>
      <c r="C198" s="50" t="s">
        <v>101</v>
      </c>
      <c r="D198" s="53">
        <v>3132</v>
      </c>
      <c r="E198" s="54" t="s">
        <v>40</v>
      </c>
      <c r="G198" s="1">
        <v>55000</v>
      </c>
      <c r="H198" s="55"/>
      <c r="I198" s="1">
        <v>55000</v>
      </c>
      <c r="J198" s="55"/>
      <c r="K198" s="1">
        <v>0</v>
      </c>
      <c r="L198" s="33">
        <f t="shared" si="72"/>
        <v>0</v>
      </c>
      <c r="M198" s="1">
        <v>0</v>
      </c>
      <c r="N198" s="55"/>
      <c r="O198" s="1">
        <v>27500</v>
      </c>
      <c r="P198" s="55"/>
      <c r="Q198" s="1">
        <v>0</v>
      </c>
      <c r="R198" s="1"/>
      <c r="S198" s="55"/>
      <c r="T198" s="1"/>
      <c r="U198" s="55"/>
    </row>
    <row r="199" spans="1:25" ht="30" hidden="1" x14ac:dyDescent="0.2">
      <c r="A199" s="29" t="s">
        <v>169</v>
      </c>
      <c r="B199" s="29">
        <v>51</v>
      </c>
      <c r="C199" s="50" t="s">
        <v>101</v>
      </c>
      <c r="D199" s="53">
        <v>3133</v>
      </c>
      <c r="E199" s="54" t="s">
        <v>41</v>
      </c>
      <c r="G199" s="1">
        <v>7000</v>
      </c>
      <c r="H199" s="55"/>
      <c r="I199" s="1">
        <v>7000</v>
      </c>
      <c r="J199" s="55"/>
      <c r="K199" s="1">
        <v>0</v>
      </c>
      <c r="L199" s="33">
        <f t="shared" si="72"/>
        <v>0</v>
      </c>
      <c r="M199" s="1">
        <v>0</v>
      </c>
      <c r="N199" s="55"/>
      <c r="O199" s="1"/>
      <c r="P199" s="55"/>
      <c r="Q199" s="1">
        <v>0</v>
      </c>
      <c r="R199" s="1"/>
      <c r="S199" s="55"/>
      <c r="T199" s="1"/>
      <c r="U199" s="55"/>
    </row>
    <row r="200" spans="1:25" s="23" customFormat="1" ht="15.75" hidden="1" x14ac:dyDescent="0.2">
      <c r="A200" s="25" t="s">
        <v>169</v>
      </c>
      <c r="B200" s="25">
        <v>51</v>
      </c>
      <c r="C200" s="49" t="s">
        <v>101</v>
      </c>
      <c r="D200" s="40">
        <v>323</v>
      </c>
      <c r="E200" s="56"/>
      <c r="F200" s="20"/>
      <c r="G200" s="21">
        <f>SUM(G201)</f>
        <v>150000</v>
      </c>
      <c r="H200" s="21">
        <f t="shared" ref="H200:U200" si="93">SUM(H201)</f>
        <v>0</v>
      </c>
      <c r="I200" s="21">
        <f t="shared" si="93"/>
        <v>150000</v>
      </c>
      <c r="J200" s="21">
        <f t="shared" si="93"/>
        <v>0</v>
      </c>
      <c r="K200" s="21">
        <f t="shared" si="93"/>
        <v>0</v>
      </c>
      <c r="L200" s="22">
        <f t="shared" si="72"/>
        <v>0</v>
      </c>
      <c r="M200" s="21">
        <f t="shared" si="93"/>
        <v>0</v>
      </c>
      <c r="N200" s="21">
        <f t="shared" si="93"/>
        <v>0</v>
      </c>
      <c r="O200" s="21">
        <f t="shared" si="93"/>
        <v>0</v>
      </c>
      <c r="P200" s="21">
        <f t="shared" si="93"/>
        <v>0</v>
      </c>
      <c r="Q200" s="21">
        <f t="shared" si="93"/>
        <v>0</v>
      </c>
      <c r="R200" s="21">
        <f t="shared" si="93"/>
        <v>0</v>
      </c>
      <c r="S200" s="21">
        <f t="shared" si="93"/>
        <v>0</v>
      </c>
      <c r="T200" s="21">
        <f t="shared" si="93"/>
        <v>0</v>
      </c>
      <c r="U200" s="21">
        <f t="shared" si="93"/>
        <v>0</v>
      </c>
      <c r="V200" s="21"/>
      <c r="W200" s="21"/>
      <c r="X200" s="21"/>
      <c r="Y200" s="12"/>
    </row>
    <row r="201" spans="1:25" hidden="1" x14ac:dyDescent="0.2">
      <c r="A201" s="29" t="s">
        <v>169</v>
      </c>
      <c r="B201" s="29">
        <v>51</v>
      </c>
      <c r="C201" s="50" t="s">
        <v>101</v>
      </c>
      <c r="D201" s="53">
        <v>3237</v>
      </c>
      <c r="E201" s="54" t="s">
        <v>58</v>
      </c>
      <c r="G201" s="1">
        <v>150000</v>
      </c>
      <c r="H201" s="55"/>
      <c r="I201" s="1">
        <v>150000</v>
      </c>
      <c r="J201" s="55"/>
      <c r="K201" s="1">
        <v>0</v>
      </c>
      <c r="L201" s="33">
        <f t="shared" si="72"/>
        <v>0</v>
      </c>
      <c r="M201" s="1">
        <v>0</v>
      </c>
      <c r="N201" s="55"/>
      <c r="O201" s="1"/>
      <c r="P201" s="55"/>
      <c r="Q201" s="1">
        <v>0</v>
      </c>
      <c r="R201" s="1"/>
      <c r="S201" s="55"/>
      <c r="T201" s="1"/>
      <c r="U201" s="55"/>
    </row>
    <row r="202" spans="1:25" s="23" customFormat="1" ht="141.75" x14ac:dyDescent="0.2">
      <c r="A202" s="277" t="s">
        <v>170</v>
      </c>
      <c r="B202" s="278"/>
      <c r="C202" s="278"/>
      <c r="D202" s="278"/>
      <c r="E202" s="56" t="s">
        <v>171</v>
      </c>
      <c r="F202" s="38" t="s">
        <v>99</v>
      </c>
      <c r="G202" s="21">
        <f>G203+G205</f>
        <v>1600000</v>
      </c>
      <c r="H202" s="21">
        <f t="shared" ref="H202:U202" si="94">H203+H205</f>
        <v>1600000</v>
      </c>
      <c r="I202" s="21">
        <f t="shared" si="94"/>
        <v>1600000</v>
      </c>
      <c r="J202" s="21">
        <f t="shared" si="94"/>
        <v>1600000</v>
      </c>
      <c r="K202" s="21">
        <f t="shared" si="94"/>
        <v>80342.39</v>
      </c>
      <c r="L202" s="22">
        <f t="shared" si="72"/>
        <v>5.0213993749999997</v>
      </c>
      <c r="M202" s="21">
        <f t="shared" si="94"/>
        <v>2359559</v>
      </c>
      <c r="N202" s="21">
        <f t="shared" si="94"/>
        <v>2359559</v>
      </c>
      <c r="O202" s="21">
        <f t="shared" si="94"/>
        <v>300000</v>
      </c>
      <c r="P202" s="21">
        <f t="shared" si="94"/>
        <v>300000</v>
      </c>
      <c r="Q202" s="21">
        <f t="shared" si="94"/>
        <v>2838220</v>
      </c>
      <c r="R202" s="21">
        <f t="shared" si="94"/>
        <v>300000</v>
      </c>
      <c r="S202" s="21">
        <f t="shared" si="94"/>
        <v>300000</v>
      </c>
      <c r="T202" s="21">
        <f t="shared" si="94"/>
        <v>300000</v>
      </c>
      <c r="U202" s="21">
        <f t="shared" si="94"/>
        <v>300000</v>
      </c>
      <c r="V202" s="21"/>
      <c r="W202" s="21"/>
      <c r="X202" s="21"/>
      <c r="Y202" s="12"/>
    </row>
    <row r="203" spans="1:25" s="23" customFormat="1" ht="15.75" hidden="1" x14ac:dyDescent="0.2">
      <c r="A203" s="25" t="s">
        <v>172</v>
      </c>
      <c r="B203" s="25">
        <v>11</v>
      </c>
      <c r="C203" s="49" t="s">
        <v>101</v>
      </c>
      <c r="D203" s="40">
        <v>323</v>
      </c>
      <c r="E203" s="56"/>
      <c r="F203" s="20"/>
      <c r="G203" s="21">
        <f>SUM(G204)</f>
        <v>800000</v>
      </c>
      <c r="H203" s="21">
        <f t="shared" ref="H203:U203" si="95">SUM(H204)</f>
        <v>800000</v>
      </c>
      <c r="I203" s="21">
        <f t="shared" si="95"/>
        <v>800000</v>
      </c>
      <c r="J203" s="21">
        <f t="shared" si="95"/>
        <v>800000</v>
      </c>
      <c r="K203" s="21">
        <f t="shared" si="95"/>
        <v>80342.39</v>
      </c>
      <c r="L203" s="22">
        <f t="shared" si="72"/>
        <v>10.042798749999999</v>
      </c>
      <c r="M203" s="21">
        <f t="shared" si="95"/>
        <v>859559</v>
      </c>
      <c r="N203" s="21">
        <f t="shared" si="95"/>
        <v>859559</v>
      </c>
      <c r="O203" s="21">
        <f t="shared" si="95"/>
        <v>300000</v>
      </c>
      <c r="P203" s="21">
        <f t="shared" si="95"/>
        <v>300000</v>
      </c>
      <c r="Q203" s="21">
        <f t="shared" si="95"/>
        <v>838220</v>
      </c>
      <c r="R203" s="21">
        <f t="shared" si="95"/>
        <v>300000</v>
      </c>
      <c r="S203" s="21">
        <f t="shared" si="95"/>
        <v>300000</v>
      </c>
      <c r="T203" s="21">
        <f t="shared" si="95"/>
        <v>300000</v>
      </c>
      <c r="U203" s="21">
        <f t="shared" si="95"/>
        <v>300000</v>
      </c>
      <c r="V203" s="21"/>
      <c r="W203" s="21"/>
      <c r="X203" s="21"/>
      <c r="Y203" s="12"/>
    </row>
    <row r="204" spans="1:25" hidden="1" x14ac:dyDescent="0.2">
      <c r="A204" s="29" t="s">
        <v>172</v>
      </c>
      <c r="B204" s="29">
        <v>11</v>
      </c>
      <c r="C204" s="50" t="s">
        <v>101</v>
      </c>
      <c r="D204" s="53">
        <v>3237</v>
      </c>
      <c r="E204" s="54" t="s">
        <v>58</v>
      </c>
      <c r="G204" s="1">
        <v>800000</v>
      </c>
      <c r="H204" s="1">
        <v>800000</v>
      </c>
      <c r="I204" s="1">
        <v>800000</v>
      </c>
      <c r="J204" s="1">
        <v>800000</v>
      </c>
      <c r="K204" s="1">
        <v>80342.39</v>
      </c>
      <c r="L204" s="33">
        <f t="shared" si="72"/>
        <v>10.042798749999999</v>
      </c>
      <c r="M204" s="1">
        <v>859559</v>
      </c>
      <c r="N204" s="1">
        <v>859559</v>
      </c>
      <c r="O204" s="1">
        <v>300000</v>
      </c>
      <c r="P204" s="1">
        <f>O204</f>
        <v>300000</v>
      </c>
      <c r="Q204" s="1">
        <v>838220</v>
      </c>
      <c r="R204" s="1">
        <v>300000</v>
      </c>
      <c r="S204" s="1">
        <f>R204</f>
        <v>300000</v>
      </c>
      <c r="T204" s="1">
        <v>300000</v>
      </c>
      <c r="U204" s="1">
        <f>T204</f>
        <v>300000</v>
      </c>
    </row>
    <row r="205" spans="1:25" s="23" customFormat="1" ht="15.75" hidden="1" x14ac:dyDescent="0.2">
      <c r="A205" s="25" t="s">
        <v>172</v>
      </c>
      <c r="B205" s="25">
        <v>11</v>
      </c>
      <c r="C205" s="49" t="s">
        <v>101</v>
      </c>
      <c r="D205" s="40">
        <v>382</v>
      </c>
      <c r="E205" s="56"/>
      <c r="F205" s="20"/>
      <c r="G205" s="21">
        <f>SUM(G206)</f>
        <v>800000</v>
      </c>
      <c r="H205" s="21">
        <f t="shared" ref="H205:U205" si="96">SUM(H206)</f>
        <v>800000</v>
      </c>
      <c r="I205" s="21">
        <f t="shared" si="96"/>
        <v>800000</v>
      </c>
      <c r="J205" s="21">
        <f t="shared" si="96"/>
        <v>800000</v>
      </c>
      <c r="K205" s="21">
        <f t="shared" si="96"/>
        <v>0</v>
      </c>
      <c r="L205" s="22">
        <f t="shared" si="72"/>
        <v>0</v>
      </c>
      <c r="M205" s="21">
        <f t="shared" si="96"/>
        <v>1500000</v>
      </c>
      <c r="N205" s="21">
        <f t="shared" si="96"/>
        <v>1500000</v>
      </c>
      <c r="O205" s="21">
        <f t="shared" si="96"/>
        <v>0</v>
      </c>
      <c r="P205" s="21">
        <f t="shared" si="96"/>
        <v>0</v>
      </c>
      <c r="Q205" s="21">
        <f t="shared" si="96"/>
        <v>2000000</v>
      </c>
      <c r="R205" s="21">
        <f t="shared" si="96"/>
        <v>0</v>
      </c>
      <c r="S205" s="21">
        <f t="shared" si="96"/>
        <v>0</v>
      </c>
      <c r="T205" s="21">
        <f t="shared" si="96"/>
        <v>0</v>
      </c>
      <c r="U205" s="21">
        <f t="shared" si="96"/>
        <v>0</v>
      </c>
      <c r="V205" s="21"/>
      <c r="W205" s="21"/>
      <c r="X205" s="21"/>
      <c r="Y205" s="12"/>
    </row>
    <row r="206" spans="1:25" hidden="1" x14ac:dyDescent="0.2">
      <c r="A206" s="29" t="s">
        <v>172</v>
      </c>
      <c r="B206" s="29">
        <v>11</v>
      </c>
      <c r="C206" s="50" t="s">
        <v>101</v>
      </c>
      <c r="D206" s="53">
        <v>3821</v>
      </c>
      <c r="E206" s="54" t="s">
        <v>102</v>
      </c>
      <c r="G206" s="1">
        <v>800000</v>
      </c>
      <c r="H206" s="1">
        <v>800000</v>
      </c>
      <c r="I206" s="1">
        <v>800000</v>
      </c>
      <c r="J206" s="1">
        <v>800000</v>
      </c>
      <c r="K206" s="1">
        <v>0</v>
      </c>
      <c r="L206" s="33">
        <f t="shared" si="72"/>
        <v>0</v>
      </c>
      <c r="M206" s="1">
        <v>1500000</v>
      </c>
      <c r="N206" s="1">
        <v>1500000</v>
      </c>
      <c r="O206" s="1"/>
      <c r="P206" s="1">
        <f>O206</f>
        <v>0</v>
      </c>
      <c r="Q206" s="1">
        <v>2000000</v>
      </c>
      <c r="R206" s="1"/>
      <c r="S206" s="1">
        <f>R206</f>
        <v>0</v>
      </c>
      <c r="T206" s="1"/>
      <c r="U206" s="1">
        <f>T206</f>
        <v>0</v>
      </c>
    </row>
    <row r="207" spans="1:25" s="23" customFormat="1" ht="141.75" x14ac:dyDescent="0.2">
      <c r="A207" s="277" t="s">
        <v>173</v>
      </c>
      <c r="B207" s="277"/>
      <c r="C207" s="277"/>
      <c r="D207" s="277"/>
      <c r="E207" s="56" t="s">
        <v>174</v>
      </c>
      <c r="F207" s="38" t="s">
        <v>99</v>
      </c>
      <c r="G207" s="21">
        <f>SUM(G208)</f>
        <v>630000</v>
      </c>
      <c r="H207" s="21">
        <f t="shared" ref="H207:U208" si="97">SUM(H208)</f>
        <v>630000</v>
      </c>
      <c r="I207" s="21">
        <f t="shared" si="97"/>
        <v>1260000</v>
      </c>
      <c r="J207" s="21">
        <f t="shared" si="97"/>
        <v>1260000</v>
      </c>
      <c r="K207" s="21">
        <f t="shared" si="97"/>
        <v>896621.6</v>
      </c>
      <c r="L207" s="22">
        <f t="shared" si="72"/>
        <v>71.160444444444437</v>
      </c>
      <c r="M207" s="21">
        <f t="shared" si="97"/>
        <v>630000</v>
      </c>
      <c r="N207" s="21">
        <f t="shared" si="97"/>
        <v>630000</v>
      </c>
      <c r="O207" s="21">
        <f t="shared" si="97"/>
        <v>0</v>
      </c>
      <c r="P207" s="21">
        <f t="shared" si="97"/>
        <v>0</v>
      </c>
      <c r="Q207" s="21">
        <f t="shared" si="97"/>
        <v>630000</v>
      </c>
      <c r="R207" s="21">
        <f t="shared" si="97"/>
        <v>0</v>
      </c>
      <c r="S207" s="21">
        <f t="shared" si="97"/>
        <v>0</v>
      </c>
      <c r="T207" s="21">
        <f t="shared" si="97"/>
        <v>0</v>
      </c>
      <c r="U207" s="21">
        <f t="shared" si="97"/>
        <v>0</v>
      </c>
      <c r="V207" s="21"/>
      <c r="W207" s="21"/>
      <c r="X207" s="21"/>
      <c r="Y207" s="12"/>
    </row>
    <row r="208" spans="1:25" s="23" customFormat="1" ht="15.75" hidden="1" x14ac:dyDescent="0.2">
      <c r="A208" s="25" t="s">
        <v>175</v>
      </c>
      <c r="B208" s="25">
        <v>11</v>
      </c>
      <c r="C208" s="49" t="s">
        <v>101</v>
      </c>
      <c r="D208" s="27">
        <v>329</v>
      </c>
      <c r="E208" s="56"/>
      <c r="F208" s="20"/>
      <c r="G208" s="21">
        <f>SUM(G209)</f>
        <v>630000</v>
      </c>
      <c r="H208" s="21">
        <f t="shared" si="97"/>
        <v>630000</v>
      </c>
      <c r="I208" s="21">
        <f t="shared" si="97"/>
        <v>1260000</v>
      </c>
      <c r="J208" s="21">
        <f t="shared" si="97"/>
        <v>1260000</v>
      </c>
      <c r="K208" s="21">
        <f t="shared" si="97"/>
        <v>896621.6</v>
      </c>
      <c r="L208" s="22">
        <f t="shared" si="72"/>
        <v>71.160444444444437</v>
      </c>
      <c r="M208" s="21">
        <f t="shared" si="97"/>
        <v>630000</v>
      </c>
      <c r="N208" s="21">
        <f t="shared" si="97"/>
        <v>630000</v>
      </c>
      <c r="O208" s="21">
        <f t="shared" si="97"/>
        <v>0</v>
      </c>
      <c r="P208" s="21">
        <f t="shared" si="97"/>
        <v>0</v>
      </c>
      <c r="Q208" s="21">
        <f t="shared" si="97"/>
        <v>630000</v>
      </c>
      <c r="R208" s="21">
        <f t="shared" si="97"/>
        <v>0</v>
      </c>
      <c r="S208" s="21">
        <f t="shared" si="97"/>
        <v>0</v>
      </c>
      <c r="T208" s="21">
        <f t="shared" si="97"/>
        <v>0</v>
      </c>
      <c r="U208" s="21">
        <f t="shared" si="97"/>
        <v>0</v>
      </c>
      <c r="V208" s="21"/>
      <c r="W208" s="21"/>
      <c r="X208" s="21"/>
      <c r="Y208" s="12"/>
    </row>
    <row r="209" spans="1:25" hidden="1" x14ac:dyDescent="0.2">
      <c r="A209" s="29" t="s">
        <v>175</v>
      </c>
      <c r="B209" s="29">
        <v>11</v>
      </c>
      <c r="C209" s="50" t="s">
        <v>101</v>
      </c>
      <c r="D209" s="31">
        <v>3294</v>
      </c>
      <c r="E209" s="32" t="s">
        <v>65</v>
      </c>
      <c r="G209" s="1">
        <v>630000</v>
      </c>
      <c r="H209" s="1">
        <v>630000</v>
      </c>
      <c r="I209" s="1">
        <v>1260000</v>
      </c>
      <c r="J209" s="1">
        <v>1260000</v>
      </c>
      <c r="K209" s="1">
        <v>896621.6</v>
      </c>
      <c r="L209" s="33">
        <f t="shared" si="72"/>
        <v>71.160444444444437</v>
      </c>
      <c r="M209" s="1">
        <v>630000</v>
      </c>
      <c r="N209" s="1">
        <v>630000</v>
      </c>
      <c r="O209" s="1"/>
      <c r="P209" s="1">
        <f>O209</f>
        <v>0</v>
      </c>
      <c r="Q209" s="1">
        <v>630000</v>
      </c>
      <c r="R209" s="1"/>
      <c r="S209" s="1">
        <v>0</v>
      </c>
      <c r="T209" s="1"/>
      <c r="U209" s="1">
        <f>T209</f>
        <v>0</v>
      </c>
    </row>
    <row r="210" spans="1:25" s="23" customFormat="1" ht="141.75" x14ac:dyDescent="0.2">
      <c r="A210" s="275" t="s">
        <v>176</v>
      </c>
      <c r="B210" s="275"/>
      <c r="C210" s="275"/>
      <c r="D210" s="275"/>
      <c r="E210" s="38" t="s">
        <v>177</v>
      </c>
      <c r="F210" s="38" t="s">
        <v>99</v>
      </c>
      <c r="G210" s="21">
        <f>G211+G213+G216+G220+G226+G230</f>
        <v>0</v>
      </c>
      <c r="H210" s="21">
        <f t="shared" ref="H210:U210" si="98">H211+H213+H216+H220+H226+H230</f>
        <v>0</v>
      </c>
      <c r="I210" s="21">
        <f t="shared" si="98"/>
        <v>0</v>
      </c>
      <c r="J210" s="21">
        <f t="shared" si="98"/>
        <v>0</v>
      </c>
      <c r="K210" s="21">
        <f t="shared" si="98"/>
        <v>0</v>
      </c>
      <c r="L210" s="22" t="str">
        <f t="shared" si="72"/>
        <v>-</v>
      </c>
      <c r="M210" s="21">
        <f t="shared" si="98"/>
        <v>0</v>
      </c>
      <c r="N210" s="21">
        <f t="shared" si="98"/>
        <v>0</v>
      </c>
      <c r="O210" s="21">
        <f t="shared" si="98"/>
        <v>2121624</v>
      </c>
      <c r="P210" s="21">
        <f t="shared" si="98"/>
        <v>2121624</v>
      </c>
      <c r="Q210" s="21">
        <f t="shared" si="98"/>
        <v>0</v>
      </c>
      <c r="R210" s="21">
        <f t="shared" si="98"/>
        <v>2077303</v>
      </c>
      <c r="S210" s="21">
        <f t="shared" si="98"/>
        <v>2077303</v>
      </c>
      <c r="T210" s="21">
        <f t="shared" si="98"/>
        <v>2109876</v>
      </c>
      <c r="U210" s="21">
        <f t="shared" si="98"/>
        <v>2109876</v>
      </c>
      <c r="V210" s="21"/>
      <c r="W210" s="21"/>
      <c r="X210" s="21"/>
      <c r="Y210" s="12"/>
    </row>
    <row r="211" spans="1:25" s="23" customFormat="1" ht="15.75" hidden="1" x14ac:dyDescent="0.2">
      <c r="A211" s="25"/>
      <c r="B211" s="25">
        <v>11</v>
      </c>
      <c r="C211" s="49" t="s">
        <v>101</v>
      </c>
      <c r="D211" s="27">
        <v>311</v>
      </c>
      <c r="E211" s="20"/>
      <c r="F211" s="20"/>
      <c r="G211" s="21">
        <f>SUM(G212)</f>
        <v>0</v>
      </c>
      <c r="H211" s="21">
        <f t="shared" ref="H211:U211" si="99">SUM(H212)</f>
        <v>0</v>
      </c>
      <c r="I211" s="21">
        <f t="shared" si="99"/>
        <v>0</v>
      </c>
      <c r="J211" s="21">
        <f t="shared" si="99"/>
        <v>0</v>
      </c>
      <c r="K211" s="21">
        <f t="shared" si="99"/>
        <v>0</v>
      </c>
      <c r="L211" s="22" t="str">
        <f t="shared" si="72"/>
        <v>-</v>
      </c>
      <c r="M211" s="21">
        <f t="shared" si="99"/>
        <v>0</v>
      </c>
      <c r="N211" s="21">
        <f t="shared" si="99"/>
        <v>0</v>
      </c>
      <c r="O211" s="21">
        <f t="shared" si="99"/>
        <v>588976</v>
      </c>
      <c r="P211" s="21">
        <f t="shared" si="99"/>
        <v>588976</v>
      </c>
      <c r="Q211" s="21">
        <f t="shared" si="99"/>
        <v>0</v>
      </c>
      <c r="R211" s="21">
        <f t="shared" si="99"/>
        <v>618425</v>
      </c>
      <c r="S211" s="21">
        <f t="shared" si="99"/>
        <v>618425</v>
      </c>
      <c r="T211" s="21">
        <f t="shared" si="99"/>
        <v>649347</v>
      </c>
      <c r="U211" s="21">
        <f t="shared" si="99"/>
        <v>649347</v>
      </c>
      <c r="V211" s="21"/>
      <c r="W211" s="21"/>
      <c r="X211" s="21"/>
      <c r="Y211" s="12"/>
    </row>
    <row r="212" spans="1:25" s="60" customFormat="1" hidden="1" x14ac:dyDescent="0.2">
      <c r="A212" s="29"/>
      <c r="B212" s="29">
        <v>11</v>
      </c>
      <c r="C212" s="50" t="s">
        <v>101</v>
      </c>
      <c r="D212" s="31">
        <v>3111</v>
      </c>
      <c r="E212" s="32" t="s">
        <v>33</v>
      </c>
      <c r="F212" s="32"/>
      <c r="G212" s="1"/>
      <c r="H212" s="1"/>
      <c r="I212" s="1"/>
      <c r="J212" s="1"/>
      <c r="K212" s="1"/>
      <c r="L212" s="33" t="str">
        <f t="shared" si="72"/>
        <v>-</v>
      </c>
      <c r="M212" s="1"/>
      <c r="N212" s="1"/>
      <c r="O212" s="1">
        <v>588976</v>
      </c>
      <c r="P212" s="1">
        <f t="shared" ref="P212:P232" si="100">O212</f>
        <v>588976</v>
      </c>
      <c r="Q212" s="1"/>
      <c r="R212" s="1">
        <v>618425</v>
      </c>
      <c r="S212" s="1">
        <f t="shared" ref="S212:S232" si="101">R212</f>
        <v>618425</v>
      </c>
      <c r="T212" s="1">
        <v>649347</v>
      </c>
      <c r="U212" s="1">
        <f t="shared" ref="U212:U232" si="102">T212</f>
        <v>649347</v>
      </c>
      <c r="V212" s="1"/>
      <c r="W212" s="1"/>
      <c r="X212" s="1"/>
      <c r="Y212" s="65"/>
    </row>
    <row r="213" spans="1:25" s="23" customFormat="1" ht="15.75" hidden="1" x14ac:dyDescent="0.2">
      <c r="A213" s="25"/>
      <c r="B213" s="25">
        <v>11</v>
      </c>
      <c r="C213" s="49" t="s">
        <v>101</v>
      </c>
      <c r="D213" s="27">
        <v>313</v>
      </c>
      <c r="E213" s="20"/>
      <c r="F213" s="20"/>
      <c r="G213" s="21">
        <f>SUM(G214)</f>
        <v>0</v>
      </c>
      <c r="H213" s="21">
        <f t="shared" ref="H213:N213" si="103">SUM(H214)</f>
        <v>0</v>
      </c>
      <c r="I213" s="21">
        <f t="shared" si="103"/>
        <v>0</v>
      </c>
      <c r="J213" s="21">
        <f t="shared" si="103"/>
        <v>0</v>
      </c>
      <c r="K213" s="21">
        <f t="shared" si="103"/>
        <v>0</v>
      </c>
      <c r="L213" s="22" t="str">
        <f t="shared" si="72"/>
        <v>-</v>
      </c>
      <c r="M213" s="21">
        <f t="shared" si="103"/>
        <v>0</v>
      </c>
      <c r="N213" s="21">
        <f t="shared" si="103"/>
        <v>0</v>
      </c>
      <c r="O213" s="21">
        <f>SUM(O214:O215)</f>
        <v>31444</v>
      </c>
      <c r="P213" s="21">
        <f t="shared" ref="P213:U213" si="104">SUM(P214:P215)</f>
        <v>31444</v>
      </c>
      <c r="Q213" s="21">
        <f t="shared" si="104"/>
        <v>0</v>
      </c>
      <c r="R213" s="21">
        <f t="shared" si="104"/>
        <v>33016</v>
      </c>
      <c r="S213" s="21">
        <f t="shared" si="104"/>
        <v>33016</v>
      </c>
      <c r="T213" s="21">
        <f t="shared" si="104"/>
        <v>34667</v>
      </c>
      <c r="U213" s="21">
        <f t="shared" si="104"/>
        <v>34667</v>
      </c>
      <c r="V213" s="21"/>
      <c r="W213" s="21"/>
      <c r="X213" s="21"/>
      <c r="Y213" s="12"/>
    </row>
    <row r="214" spans="1:25" s="60" customFormat="1" hidden="1" x14ac:dyDescent="0.2">
      <c r="A214" s="29"/>
      <c r="B214" s="29">
        <v>11</v>
      </c>
      <c r="C214" s="50" t="s">
        <v>101</v>
      </c>
      <c r="D214" s="31">
        <v>3132</v>
      </c>
      <c r="E214" s="32" t="s">
        <v>40</v>
      </c>
      <c r="F214" s="32"/>
      <c r="G214" s="1"/>
      <c r="H214" s="1"/>
      <c r="I214" s="1"/>
      <c r="J214" s="1"/>
      <c r="K214" s="1"/>
      <c r="L214" s="33" t="str">
        <f t="shared" si="72"/>
        <v>-</v>
      </c>
      <c r="M214" s="1"/>
      <c r="N214" s="1"/>
      <c r="O214" s="1">
        <v>27745</v>
      </c>
      <c r="P214" s="1">
        <f t="shared" si="100"/>
        <v>27745</v>
      </c>
      <c r="Q214" s="1"/>
      <c r="R214" s="1">
        <v>29132</v>
      </c>
      <c r="S214" s="1">
        <f t="shared" si="101"/>
        <v>29132</v>
      </c>
      <c r="T214" s="1">
        <v>30589</v>
      </c>
      <c r="U214" s="1">
        <f t="shared" si="102"/>
        <v>30589</v>
      </c>
      <c r="V214" s="1"/>
      <c r="W214" s="1"/>
      <c r="X214" s="1"/>
      <c r="Y214" s="65"/>
    </row>
    <row r="215" spans="1:25" s="60" customFormat="1" ht="30" hidden="1" x14ac:dyDescent="0.2">
      <c r="A215" s="29"/>
      <c r="B215" s="29">
        <v>11</v>
      </c>
      <c r="C215" s="50" t="s">
        <v>101</v>
      </c>
      <c r="D215" s="31">
        <v>3133</v>
      </c>
      <c r="E215" s="32" t="s">
        <v>41</v>
      </c>
      <c r="F215" s="32"/>
      <c r="G215" s="1"/>
      <c r="H215" s="1"/>
      <c r="I215" s="1"/>
      <c r="J215" s="1"/>
      <c r="K215" s="1"/>
      <c r="L215" s="33"/>
      <c r="M215" s="1"/>
      <c r="N215" s="1"/>
      <c r="O215" s="1">
        <v>3699</v>
      </c>
      <c r="P215" s="1">
        <f>O215</f>
        <v>3699</v>
      </c>
      <c r="Q215" s="1"/>
      <c r="R215" s="1">
        <v>3884</v>
      </c>
      <c r="S215" s="1">
        <f>R215</f>
        <v>3884</v>
      </c>
      <c r="T215" s="1">
        <v>4078</v>
      </c>
      <c r="U215" s="1">
        <f>T215</f>
        <v>4078</v>
      </c>
      <c r="V215" s="1"/>
      <c r="W215" s="1"/>
      <c r="X215" s="1"/>
      <c r="Y215" s="65"/>
    </row>
    <row r="216" spans="1:25" s="23" customFormat="1" ht="15.75" hidden="1" x14ac:dyDescent="0.2">
      <c r="A216" s="25"/>
      <c r="B216" s="25">
        <v>11</v>
      </c>
      <c r="C216" s="49" t="s">
        <v>101</v>
      </c>
      <c r="D216" s="27">
        <v>321</v>
      </c>
      <c r="E216" s="20"/>
      <c r="F216" s="20"/>
      <c r="G216" s="21">
        <f>SUM(G217)</f>
        <v>0</v>
      </c>
      <c r="H216" s="21">
        <f t="shared" ref="H216:N216" si="105">SUM(H217)</f>
        <v>0</v>
      </c>
      <c r="I216" s="21">
        <f t="shared" si="105"/>
        <v>0</v>
      </c>
      <c r="J216" s="21">
        <f t="shared" si="105"/>
        <v>0</v>
      </c>
      <c r="K216" s="21">
        <f t="shared" si="105"/>
        <v>0</v>
      </c>
      <c r="L216" s="22" t="str">
        <f t="shared" si="72"/>
        <v>-</v>
      </c>
      <c r="M216" s="21">
        <f t="shared" si="105"/>
        <v>0</v>
      </c>
      <c r="N216" s="21">
        <f t="shared" si="105"/>
        <v>0</v>
      </c>
      <c r="O216" s="21">
        <f>SUM(O217:O219)</f>
        <v>113970</v>
      </c>
      <c r="P216" s="21">
        <f t="shared" ref="P216:U216" si="106">SUM(P217:P219)</f>
        <v>113970</v>
      </c>
      <c r="Q216" s="21">
        <f t="shared" si="106"/>
        <v>0</v>
      </c>
      <c r="R216" s="21">
        <f t="shared" si="106"/>
        <v>38628</v>
      </c>
      <c r="S216" s="21">
        <f t="shared" si="106"/>
        <v>38628</v>
      </c>
      <c r="T216" s="21">
        <f t="shared" si="106"/>
        <v>38628</v>
      </c>
      <c r="U216" s="21">
        <f t="shared" si="106"/>
        <v>38628</v>
      </c>
      <c r="V216" s="21"/>
      <c r="W216" s="21"/>
      <c r="X216" s="21"/>
      <c r="Y216" s="12"/>
    </row>
    <row r="217" spans="1:25" s="60" customFormat="1" hidden="1" x14ac:dyDescent="0.2">
      <c r="A217" s="29"/>
      <c r="B217" s="29">
        <v>11</v>
      </c>
      <c r="C217" s="50" t="s">
        <v>101</v>
      </c>
      <c r="D217" s="31">
        <v>3211</v>
      </c>
      <c r="E217" s="32" t="s">
        <v>42</v>
      </c>
      <c r="F217" s="32"/>
      <c r="G217" s="1"/>
      <c r="H217" s="1"/>
      <c r="I217" s="1"/>
      <c r="J217" s="1"/>
      <c r="K217" s="1"/>
      <c r="L217" s="33" t="str">
        <f t="shared" si="72"/>
        <v>-</v>
      </c>
      <c r="M217" s="1"/>
      <c r="N217" s="1"/>
      <c r="O217" s="1">
        <v>26100</v>
      </c>
      <c r="P217" s="1">
        <f t="shared" si="100"/>
        <v>26100</v>
      </c>
      <c r="Q217" s="1"/>
      <c r="R217" s="1">
        <v>26100</v>
      </c>
      <c r="S217" s="1">
        <f t="shared" si="101"/>
        <v>26100</v>
      </c>
      <c r="T217" s="1">
        <v>26100</v>
      </c>
      <c r="U217" s="1">
        <f t="shared" si="102"/>
        <v>26100</v>
      </c>
      <c r="V217" s="1"/>
      <c r="W217" s="1"/>
      <c r="X217" s="1"/>
      <c r="Y217" s="65"/>
    </row>
    <row r="218" spans="1:25" s="60" customFormat="1" ht="30" hidden="1" x14ac:dyDescent="0.2">
      <c r="A218" s="29"/>
      <c r="B218" s="29">
        <v>11</v>
      </c>
      <c r="C218" s="50" t="s">
        <v>101</v>
      </c>
      <c r="D218" s="31">
        <v>3212</v>
      </c>
      <c r="E218" s="32" t="s">
        <v>43</v>
      </c>
      <c r="F218" s="32"/>
      <c r="G218" s="1"/>
      <c r="H218" s="1"/>
      <c r="I218" s="1"/>
      <c r="J218" s="1"/>
      <c r="K218" s="1"/>
      <c r="L218" s="33"/>
      <c r="M218" s="1"/>
      <c r="N218" s="1"/>
      <c r="O218" s="1">
        <v>12528</v>
      </c>
      <c r="P218" s="1">
        <f t="shared" si="100"/>
        <v>12528</v>
      </c>
      <c r="Q218" s="1"/>
      <c r="R218" s="1">
        <v>12528</v>
      </c>
      <c r="S218" s="1">
        <f t="shared" si="101"/>
        <v>12528</v>
      </c>
      <c r="T218" s="1">
        <v>12528</v>
      </c>
      <c r="U218" s="1">
        <f t="shared" si="102"/>
        <v>12528</v>
      </c>
      <c r="V218" s="1"/>
      <c r="W218" s="1"/>
      <c r="X218" s="1"/>
      <c r="Y218" s="65"/>
    </row>
    <row r="219" spans="1:25" s="60" customFormat="1" hidden="1" x14ac:dyDescent="0.2">
      <c r="A219" s="29"/>
      <c r="B219" s="29">
        <v>11</v>
      </c>
      <c r="C219" s="50" t="s">
        <v>101</v>
      </c>
      <c r="D219" s="31">
        <v>3214</v>
      </c>
      <c r="E219" s="32" t="s">
        <v>45</v>
      </c>
      <c r="F219" s="32"/>
      <c r="G219" s="1"/>
      <c r="H219" s="1"/>
      <c r="I219" s="1"/>
      <c r="J219" s="1"/>
      <c r="K219" s="1"/>
      <c r="L219" s="33"/>
      <c r="M219" s="1"/>
      <c r="N219" s="1"/>
      <c r="O219" s="1">
        <v>75342</v>
      </c>
      <c r="P219" s="1">
        <f t="shared" si="100"/>
        <v>75342</v>
      </c>
      <c r="Q219" s="1"/>
      <c r="R219" s="1">
        <v>0</v>
      </c>
      <c r="S219" s="1">
        <f t="shared" si="101"/>
        <v>0</v>
      </c>
      <c r="T219" s="1">
        <v>0</v>
      </c>
      <c r="U219" s="1">
        <f t="shared" si="102"/>
        <v>0</v>
      </c>
      <c r="V219" s="1"/>
      <c r="W219" s="1"/>
      <c r="X219" s="1"/>
      <c r="Y219" s="65"/>
    </row>
    <row r="220" spans="1:25" s="23" customFormat="1" ht="15.75" hidden="1" x14ac:dyDescent="0.2">
      <c r="A220" s="25"/>
      <c r="B220" s="25">
        <v>11</v>
      </c>
      <c r="C220" s="49" t="s">
        <v>101</v>
      </c>
      <c r="D220" s="27">
        <v>323</v>
      </c>
      <c r="E220" s="20"/>
      <c r="F220" s="20"/>
      <c r="G220" s="21">
        <f>SUM(G221)</f>
        <v>0</v>
      </c>
      <c r="H220" s="21">
        <f t="shared" ref="H220:N220" si="107">SUM(H221)</f>
        <v>0</v>
      </c>
      <c r="I220" s="21">
        <f t="shared" si="107"/>
        <v>0</v>
      </c>
      <c r="J220" s="21">
        <f t="shared" si="107"/>
        <v>0</v>
      </c>
      <c r="K220" s="21">
        <f t="shared" si="107"/>
        <v>0</v>
      </c>
      <c r="L220" s="22" t="str">
        <f t="shared" si="72"/>
        <v>-</v>
      </c>
      <c r="M220" s="21">
        <f t="shared" si="107"/>
        <v>0</v>
      </c>
      <c r="N220" s="21">
        <f t="shared" si="107"/>
        <v>0</v>
      </c>
      <c r="O220" s="21">
        <f>SUM(O221:O225)</f>
        <v>516084</v>
      </c>
      <c r="P220" s="21">
        <f t="shared" ref="P220:U220" si="108">SUM(P221:P225)</f>
        <v>516084</v>
      </c>
      <c r="Q220" s="21">
        <f t="shared" si="108"/>
        <v>0</v>
      </c>
      <c r="R220" s="21">
        <f t="shared" si="108"/>
        <v>516084</v>
      </c>
      <c r="S220" s="21">
        <f t="shared" si="108"/>
        <v>516084</v>
      </c>
      <c r="T220" s="21">
        <f t="shared" si="108"/>
        <v>516084</v>
      </c>
      <c r="U220" s="21">
        <f t="shared" si="108"/>
        <v>516084</v>
      </c>
      <c r="V220" s="21"/>
      <c r="W220" s="21"/>
      <c r="X220" s="21"/>
      <c r="Y220" s="12"/>
    </row>
    <row r="221" spans="1:25" s="60" customFormat="1" hidden="1" x14ac:dyDescent="0.2">
      <c r="A221" s="29"/>
      <c r="B221" s="29">
        <v>11</v>
      </c>
      <c r="C221" s="50" t="s">
        <v>101</v>
      </c>
      <c r="D221" s="31">
        <v>3231</v>
      </c>
      <c r="E221" s="32" t="s">
        <v>52</v>
      </c>
      <c r="F221" s="32"/>
      <c r="G221" s="1"/>
      <c r="H221" s="1"/>
      <c r="I221" s="1"/>
      <c r="J221" s="1"/>
      <c r="K221" s="1"/>
      <c r="L221" s="33" t="str">
        <f t="shared" si="72"/>
        <v>-</v>
      </c>
      <c r="M221" s="1"/>
      <c r="N221" s="1"/>
      <c r="O221" s="1">
        <v>17400</v>
      </c>
      <c r="P221" s="1">
        <f t="shared" si="100"/>
        <v>17400</v>
      </c>
      <c r="Q221" s="1"/>
      <c r="R221" s="1">
        <v>17400</v>
      </c>
      <c r="S221" s="1">
        <f t="shared" si="101"/>
        <v>17400</v>
      </c>
      <c r="T221" s="1">
        <v>17400</v>
      </c>
      <c r="U221" s="1">
        <f t="shared" si="102"/>
        <v>17400</v>
      </c>
      <c r="V221" s="1"/>
      <c r="W221" s="1"/>
      <c r="X221" s="1"/>
      <c r="Y221" s="65"/>
    </row>
    <row r="222" spans="1:25" s="60" customFormat="1" hidden="1" x14ac:dyDescent="0.2">
      <c r="A222" s="29"/>
      <c r="B222" s="29">
        <v>11</v>
      </c>
      <c r="C222" s="50" t="s">
        <v>101</v>
      </c>
      <c r="D222" s="31">
        <v>3234</v>
      </c>
      <c r="E222" s="32" t="s">
        <v>55</v>
      </c>
      <c r="F222" s="32"/>
      <c r="G222" s="1"/>
      <c r="H222" s="1"/>
      <c r="I222" s="1"/>
      <c r="J222" s="1"/>
      <c r="K222" s="1"/>
      <c r="L222" s="33"/>
      <c r="M222" s="1"/>
      <c r="N222" s="1"/>
      <c r="O222" s="1">
        <v>13050</v>
      </c>
      <c r="P222" s="1">
        <f t="shared" si="100"/>
        <v>13050</v>
      </c>
      <c r="Q222" s="1"/>
      <c r="R222" s="1">
        <v>13050</v>
      </c>
      <c r="S222" s="1">
        <f t="shared" si="101"/>
        <v>13050</v>
      </c>
      <c r="T222" s="1">
        <v>13050</v>
      </c>
      <c r="U222" s="1">
        <f t="shared" si="102"/>
        <v>13050</v>
      </c>
      <c r="V222" s="1"/>
      <c r="W222" s="1"/>
      <c r="X222" s="1"/>
      <c r="Y222" s="65"/>
    </row>
    <row r="223" spans="1:25" s="60" customFormat="1" hidden="1" x14ac:dyDescent="0.2">
      <c r="A223" s="29"/>
      <c r="B223" s="29">
        <v>11</v>
      </c>
      <c r="C223" s="50" t="s">
        <v>101</v>
      </c>
      <c r="D223" s="31">
        <v>3235</v>
      </c>
      <c r="E223" s="32" t="s">
        <v>56</v>
      </c>
      <c r="F223" s="32"/>
      <c r="G223" s="1"/>
      <c r="H223" s="1"/>
      <c r="I223" s="1"/>
      <c r="J223" s="1"/>
      <c r="K223" s="1"/>
      <c r="L223" s="33"/>
      <c r="M223" s="1"/>
      <c r="N223" s="1"/>
      <c r="O223" s="1">
        <v>459360</v>
      </c>
      <c r="P223" s="1">
        <f t="shared" si="100"/>
        <v>459360</v>
      </c>
      <c r="Q223" s="1"/>
      <c r="R223" s="1">
        <v>459360</v>
      </c>
      <c r="S223" s="1">
        <f t="shared" si="101"/>
        <v>459360</v>
      </c>
      <c r="T223" s="1">
        <v>459360</v>
      </c>
      <c r="U223" s="1">
        <f t="shared" si="102"/>
        <v>459360</v>
      </c>
      <c r="V223" s="1"/>
      <c r="W223" s="1"/>
      <c r="X223" s="1"/>
      <c r="Y223" s="65"/>
    </row>
    <row r="224" spans="1:25" s="60" customFormat="1" hidden="1" x14ac:dyDescent="0.2">
      <c r="A224" s="29"/>
      <c r="B224" s="29">
        <v>11</v>
      </c>
      <c r="C224" s="50" t="s">
        <v>101</v>
      </c>
      <c r="D224" s="31">
        <v>3236</v>
      </c>
      <c r="E224" s="32" t="s">
        <v>57</v>
      </c>
      <c r="F224" s="32"/>
      <c r="G224" s="1"/>
      <c r="H224" s="1"/>
      <c r="I224" s="1"/>
      <c r="J224" s="1"/>
      <c r="K224" s="1"/>
      <c r="L224" s="33"/>
      <c r="M224" s="1"/>
      <c r="N224" s="1"/>
      <c r="O224" s="1">
        <v>24534</v>
      </c>
      <c r="P224" s="1">
        <f t="shared" si="100"/>
        <v>24534</v>
      </c>
      <c r="Q224" s="1"/>
      <c r="R224" s="1">
        <v>24534</v>
      </c>
      <c r="S224" s="1">
        <f t="shared" si="101"/>
        <v>24534</v>
      </c>
      <c r="T224" s="1">
        <v>24534</v>
      </c>
      <c r="U224" s="1">
        <f t="shared" si="102"/>
        <v>24534</v>
      </c>
      <c r="V224" s="1"/>
      <c r="W224" s="1"/>
      <c r="X224" s="1"/>
      <c r="Y224" s="65"/>
    </row>
    <row r="225" spans="1:25" s="60" customFormat="1" hidden="1" x14ac:dyDescent="0.2">
      <c r="A225" s="29"/>
      <c r="B225" s="29">
        <v>11</v>
      </c>
      <c r="C225" s="50" t="s">
        <v>101</v>
      </c>
      <c r="D225" s="31">
        <v>3239</v>
      </c>
      <c r="E225" s="32" t="s">
        <v>60</v>
      </c>
      <c r="F225" s="32"/>
      <c r="G225" s="1"/>
      <c r="H225" s="1"/>
      <c r="I225" s="1"/>
      <c r="J225" s="1"/>
      <c r="K225" s="1"/>
      <c r="L225" s="33"/>
      <c r="M225" s="1"/>
      <c r="N225" s="1"/>
      <c r="O225" s="1">
        <v>1740</v>
      </c>
      <c r="P225" s="1">
        <f t="shared" si="100"/>
        <v>1740</v>
      </c>
      <c r="Q225" s="1"/>
      <c r="R225" s="1">
        <v>1740</v>
      </c>
      <c r="S225" s="1">
        <f t="shared" si="101"/>
        <v>1740</v>
      </c>
      <c r="T225" s="1">
        <v>1740</v>
      </c>
      <c r="U225" s="1">
        <f t="shared" si="102"/>
        <v>1740</v>
      </c>
      <c r="V225" s="1"/>
      <c r="W225" s="1"/>
      <c r="X225" s="1"/>
      <c r="Y225" s="65"/>
    </row>
    <row r="226" spans="1:25" s="23" customFormat="1" ht="15.75" hidden="1" x14ac:dyDescent="0.2">
      <c r="A226" s="25"/>
      <c r="B226" s="25">
        <v>11</v>
      </c>
      <c r="C226" s="49" t="s">
        <v>101</v>
      </c>
      <c r="D226" s="27">
        <v>329</v>
      </c>
      <c r="E226" s="20"/>
      <c r="F226" s="20"/>
      <c r="G226" s="21">
        <f>SUM(G227:G228)</f>
        <v>0</v>
      </c>
      <c r="H226" s="21">
        <f t="shared" ref="H226:N226" si="109">SUM(H227:H228)</f>
        <v>0</v>
      </c>
      <c r="I226" s="21">
        <f t="shared" si="109"/>
        <v>0</v>
      </c>
      <c r="J226" s="21">
        <f t="shared" si="109"/>
        <v>0</v>
      </c>
      <c r="K226" s="21">
        <f t="shared" si="109"/>
        <v>0</v>
      </c>
      <c r="L226" s="22" t="str">
        <f t="shared" si="72"/>
        <v>-</v>
      </c>
      <c r="M226" s="21">
        <f t="shared" si="109"/>
        <v>0</v>
      </c>
      <c r="N226" s="21">
        <f t="shared" si="109"/>
        <v>0</v>
      </c>
      <c r="O226" s="21">
        <f>SUM(O227:O229)</f>
        <v>829700</v>
      </c>
      <c r="P226" s="21">
        <f t="shared" ref="P226:U226" si="110">SUM(P227:P229)</f>
        <v>829700</v>
      </c>
      <c r="Q226" s="21">
        <f t="shared" si="110"/>
        <v>0</v>
      </c>
      <c r="R226" s="21">
        <f t="shared" si="110"/>
        <v>829700</v>
      </c>
      <c r="S226" s="21">
        <f t="shared" si="110"/>
        <v>829700</v>
      </c>
      <c r="T226" s="21">
        <f t="shared" si="110"/>
        <v>829700</v>
      </c>
      <c r="U226" s="21">
        <f t="shared" si="110"/>
        <v>829700</v>
      </c>
      <c r="V226" s="21"/>
      <c r="W226" s="21"/>
      <c r="X226" s="21"/>
      <c r="Y226" s="12"/>
    </row>
    <row r="227" spans="1:25" s="60" customFormat="1" hidden="1" x14ac:dyDescent="0.2">
      <c r="A227" s="29"/>
      <c r="B227" s="29">
        <v>11</v>
      </c>
      <c r="C227" s="50" t="s">
        <v>101</v>
      </c>
      <c r="D227" s="31">
        <v>3293</v>
      </c>
      <c r="E227" s="32" t="s">
        <v>64</v>
      </c>
      <c r="F227" s="32"/>
      <c r="G227" s="1"/>
      <c r="H227" s="1"/>
      <c r="I227" s="1"/>
      <c r="J227" s="1"/>
      <c r="K227" s="1"/>
      <c r="L227" s="33" t="str">
        <f t="shared" si="72"/>
        <v>-</v>
      </c>
      <c r="M227" s="1"/>
      <c r="N227" s="1"/>
      <c r="O227" s="1">
        <v>52200</v>
      </c>
      <c r="P227" s="1">
        <f t="shared" si="100"/>
        <v>52200</v>
      </c>
      <c r="Q227" s="1"/>
      <c r="R227" s="1">
        <v>52200</v>
      </c>
      <c r="S227" s="1">
        <f t="shared" si="101"/>
        <v>52200</v>
      </c>
      <c r="T227" s="1">
        <v>52200</v>
      </c>
      <c r="U227" s="1">
        <f t="shared" si="102"/>
        <v>52200</v>
      </c>
      <c r="V227" s="1"/>
      <c r="W227" s="1"/>
      <c r="X227" s="1"/>
      <c r="Y227" s="65"/>
    </row>
    <row r="228" spans="1:25" s="60" customFormat="1" hidden="1" x14ac:dyDescent="0.2">
      <c r="A228" s="29"/>
      <c r="B228" s="29">
        <v>11</v>
      </c>
      <c r="C228" s="50" t="s">
        <v>101</v>
      </c>
      <c r="D228" s="31">
        <v>3294</v>
      </c>
      <c r="E228" s="32" t="s">
        <v>65</v>
      </c>
      <c r="F228" s="32"/>
      <c r="G228" s="1"/>
      <c r="H228" s="1"/>
      <c r="I228" s="1"/>
      <c r="J228" s="1"/>
      <c r="K228" s="1"/>
      <c r="L228" s="33" t="str">
        <f t="shared" ref="L228:L296" si="111">IF(I228=0, "-", K228/I228*100)</f>
        <v>-</v>
      </c>
      <c r="M228" s="1"/>
      <c r="N228" s="1"/>
      <c r="O228" s="1">
        <v>770000</v>
      </c>
      <c r="P228" s="1">
        <f t="shared" si="100"/>
        <v>770000</v>
      </c>
      <c r="Q228" s="1"/>
      <c r="R228" s="1">
        <v>770000</v>
      </c>
      <c r="S228" s="1">
        <f t="shared" si="101"/>
        <v>770000</v>
      </c>
      <c r="T228" s="1">
        <v>770000</v>
      </c>
      <c r="U228" s="1">
        <f t="shared" si="102"/>
        <v>770000</v>
      </c>
      <c r="V228" s="1"/>
      <c r="W228" s="1"/>
      <c r="X228" s="1"/>
      <c r="Y228" s="65"/>
    </row>
    <row r="229" spans="1:25" s="60" customFormat="1" hidden="1" x14ac:dyDescent="0.2">
      <c r="A229" s="29"/>
      <c r="B229" s="29">
        <v>11</v>
      </c>
      <c r="C229" s="50" t="s">
        <v>101</v>
      </c>
      <c r="D229" s="31">
        <v>3299</v>
      </c>
      <c r="E229" s="32" t="s">
        <v>67</v>
      </c>
      <c r="F229" s="32"/>
      <c r="G229" s="1"/>
      <c r="H229" s="1"/>
      <c r="I229" s="1"/>
      <c r="J229" s="1"/>
      <c r="K229" s="1"/>
      <c r="L229" s="33"/>
      <c r="M229" s="1"/>
      <c r="N229" s="1"/>
      <c r="O229" s="1">
        <v>7500</v>
      </c>
      <c r="P229" s="1">
        <f t="shared" si="100"/>
        <v>7500</v>
      </c>
      <c r="Q229" s="1"/>
      <c r="R229" s="1">
        <v>7500</v>
      </c>
      <c r="S229" s="1">
        <f t="shared" si="101"/>
        <v>7500</v>
      </c>
      <c r="T229" s="1">
        <v>7500</v>
      </c>
      <c r="U229" s="1">
        <f t="shared" si="102"/>
        <v>7500</v>
      </c>
      <c r="V229" s="1"/>
      <c r="W229" s="1"/>
      <c r="X229" s="1"/>
      <c r="Y229" s="65"/>
    </row>
    <row r="230" spans="1:25" s="23" customFormat="1" ht="15.75" hidden="1" x14ac:dyDescent="0.2">
      <c r="A230" s="25"/>
      <c r="B230" s="25">
        <v>11</v>
      </c>
      <c r="C230" s="49" t="s">
        <v>101</v>
      </c>
      <c r="D230" s="27">
        <v>343</v>
      </c>
      <c r="E230" s="20"/>
      <c r="F230" s="20"/>
      <c r="G230" s="21">
        <f>SUM(G231)</f>
        <v>0</v>
      </c>
      <c r="H230" s="21">
        <f>SUM(H231)</f>
        <v>0</v>
      </c>
      <c r="I230" s="21">
        <f>SUM(I231)</f>
        <v>0</v>
      </c>
      <c r="J230" s="21">
        <f>SUM(J231)</f>
        <v>0</v>
      </c>
      <c r="K230" s="21">
        <f>SUM(K231)</f>
        <v>0</v>
      </c>
      <c r="L230" s="22" t="str">
        <f t="shared" si="111"/>
        <v>-</v>
      </c>
      <c r="M230" s="21">
        <f>SUM(M231)</f>
        <v>0</v>
      </c>
      <c r="N230" s="21">
        <f>SUM(N231)</f>
        <v>0</v>
      </c>
      <c r="O230" s="21">
        <f>SUM(O231:O232)</f>
        <v>41450</v>
      </c>
      <c r="P230" s="21">
        <f t="shared" ref="P230:U230" si="112">SUM(P231:P232)</f>
        <v>41450</v>
      </c>
      <c r="Q230" s="21">
        <f t="shared" si="112"/>
        <v>0</v>
      </c>
      <c r="R230" s="21">
        <f t="shared" si="112"/>
        <v>41450</v>
      </c>
      <c r="S230" s="21">
        <f t="shared" si="112"/>
        <v>41450</v>
      </c>
      <c r="T230" s="21">
        <f t="shared" si="112"/>
        <v>41450</v>
      </c>
      <c r="U230" s="21">
        <f t="shared" si="112"/>
        <v>41450</v>
      </c>
      <c r="V230" s="21"/>
      <c r="W230" s="21"/>
      <c r="X230" s="21"/>
      <c r="Y230" s="12"/>
    </row>
    <row r="231" spans="1:25" hidden="1" x14ac:dyDescent="0.2">
      <c r="A231" s="29"/>
      <c r="B231" s="29">
        <v>11</v>
      </c>
      <c r="C231" s="50" t="s">
        <v>101</v>
      </c>
      <c r="D231" s="31">
        <v>3431</v>
      </c>
      <c r="E231" s="32" t="s">
        <v>68</v>
      </c>
      <c r="F231" s="36"/>
      <c r="G231" s="2"/>
      <c r="H231" s="2"/>
      <c r="I231" s="2"/>
      <c r="J231" s="2"/>
      <c r="K231" s="2"/>
      <c r="L231" s="61" t="str">
        <f t="shared" si="111"/>
        <v>-</v>
      </c>
      <c r="M231" s="2"/>
      <c r="N231" s="2"/>
      <c r="O231" s="1">
        <v>2300</v>
      </c>
      <c r="P231" s="1">
        <f t="shared" si="100"/>
        <v>2300</v>
      </c>
      <c r="Q231" s="1"/>
      <c r="R231" s="1">
        <v>2300</v>
      </c>
      <c r="S231" s="1">
        <f t="shared" si="101"/>
        <v>2300</v>
      </c>
      <c r="T231" s="1">
        <v>2300</v>
      </c>
      <c r="U231" s="1">
        <f t="shared" si="102"/>
        <v>2300</v>
      </c>
    </row>
    <row r="232" spans="1:25" hidden="1" x14ac:dyDescent="0.2">
      <c r="A232" s="29"/>
      <c r="B232" s="29">
        <v>11</v>
      </c>
      <c r="C232" s="50" t="s">
        <v>101</v>
      </c>
      <c r="D232" s="31">
        <v>3434</v>
      </c>
      <c r="E232" s="32" t="s">
        <v>70</v>
      </c>
      <c r="F232" s="36"/>
      <c r="G232" s="2"/>
      <c r="H232" s="2"/>
      <c r="I232" s="2"/>
      <c r="J232" s="2"/>
      <c r="K232" s="2"/>
      <c r="L232" s="61"/>
      <c r="M232" s="2"/>
      <c r="N232" s="2"/>
      <c r="O232" s="1">
        <v>39150</v>
      </c>
      <c r="P232" s="1">
        <f t="shared" si="100"/>
        <v>39150</v>
      </c>
      <c r="Q232" s="1"/>
      <c r="R232" s="1">
        <v>39150</v>
      </c>
      <c r="S232" s="1">
        <f t="shared" si="101"/>
        <v>39150</v>
      </c>
      <c r="T232" s="1">
        <v>39150</v>
      </c>
      <c r="U232" s="1">
        <f t="shared" si="102"/>
        <v>39150</v>
      </c>
    </row>
    <row r="233" spans="1:25" s="23" customFormat="1" ht="141.75" x14ac:dyDescent="0.2">
      <c r="A233" s="275" t="s">
        <v>176</v>
      </c>
      <c r="B233" s="275"/>
      <c r="C233" s="275"/>
      <c r="D233" s="275"/>
      <c r="E233" s="20" t="s">
        <v>178</v>
      </c>
      <c r="F233" s="38" t="s">
        <v>99</v>
      </c>
      <c r="G233" s="21">
        <f>SUM(G234)</f>
        <v>0</v>
      </c>
      <c r="H233" s="21">
        <f t="shared" ref="H233:U234" si="113">SUM(H234)</f>
        <v>0</v>
      </c>
      <c r="I233" s="21">
        <f t="shared" si="113"/>
        <v>0</v>
      </c>
      <c r="J233" s="21">
        <f t="shared" si="113"/>
        <v>0</v>
      </c>
      <c r="K233" s="21">
        <f t="shared" si="113"/>
        <v>0</v>
      </c>
      <c r="L233" s="22" t="str">
        <f t="shared" si="111"/>
        <v>-</v>
      </c>
      <c r="M233" s="21">
        <f t="shared" si="113"/>
        <v>0</v>
      </c>
      <c r="N233" s="21">
        <f t="shared" si="113"/>
        <v>0</v>
      </c>
      <c r="O233" s="21">
        <f t="shared" si="113"/>
        <v>12500000</v>
      </c>
      <c r="P233" s="21">
        <f t="shared" si="113"/>
        <v>12500000</v>
      </c>
      <c r="Q233" s="21">
        <f t="shared" si="113"/>
        <v>0</v>
      </c>
      <c r="R233" s="21">
        <f t="shared" si="113"/>
        <v>6035000</v>
      </c>
      <c r="S233" s="21">
        <f t="shared" si="113"/>
        <v>6035000</v>
      </c>
      <c r="T233" s="21">
        <f t="shared" si="113"/>
        <v>0</v>
      </c>
      <c r="U233" s="21">
        <f t="shared" si="113"/>
        <v>0</v>
      </c>
      <c r="V233" s="21"/>
      <c r="W233" s="21"/>
      <c r="X233" s="21"/>
      <c r="Y233" s="12"/>
    </row>
    <row r="234" spans="1:25" s="23" customFormat="1" ht="15.75" hidden="1" x14ac:dyDescent="0.2">
      <c r="A234" s="25"/>
      <c r="B234" s="25">
        <v>11</v>
      </c>
      <c r="C234" s="49" t="s">
        <v>101</v>
      </c>
      <c r="D234" s="27">
        <v>381</v>
      </c>
      <c r="E234" s="20"/>
      <c r="F234" s="20"/>
      <c r="G234" s="21">
        <f>SUM(G235)</f>
        <v>0</v>
      </c>
      <c r="H234" s="21">
        <f t="shared" si="113"/>
        <v>0</v>
      </c>
      <c r="I234" s="21">
        <f t="shared" si="113"/>
        <v>0</v>
      </c>
      <c r="J234" s="21">
        <f t="shared" si="113"/>
        <v>0</v>
      </c>
      <c r="K234" s="21">
        <f t="shared" si="113"/>
        <v>0</v>
      </c>
      <c r="L234" s="22" t="str">
        <f t="shared" si="111"/>
        <v>-</v>
      </c>
      <c r="M234" s="21">
        <f t="shared" si="113"/>
        <v>0</v>
      </c>
      <c r="N234" s="21">
        <f t="shared" si="113"/>
        <v>0</v>
      </c>
      <c r="O234" s="21">
        <f t="shared" si="113"/>
        <v>12500000</v>
      </c>
      <c r="P234" s="21">
        <f t="shared" si="113"/>
        <v>12500000</v>
      </c>
      <c r="Q234" s="21">
        <f t="shared" si="113"/>
        <v>0</v>
      </c>
      <c r="R234" s="21">
        <f t="shared" si="113"/>
        <v>6035000</v>
      </c>
      <c r="S234" s="21">
        <f t="shared" si="113"/>
        <v>6035000</v>
      </c>
      <c r="T234" s="21">
        <f t="shared" si="113"/>
        <v>0</v>
      </c>
      <c r="U234" s="21">
        <f t="shared" si="113"/>
        <v>0</v>
      </c>
      <c r="V234" s="21"/>
      <c r="W234" s="21"/>
      <c r="X234" s="21"/>
      <c r="Y234" s="12"/>
    </row>
    <row r="235" spans="1:25" hidden="1" x14ac:dyDescent="0.2">
      <c r="A235" s="29"/>
      <c r="B235" s="29">
        <v>11</v>
      </c>
      <c r="C235" s="50" t="s">
        <v>101</v>
      </c>
      <c r="D235" s="31">
        <v>3811</v>
      </c>
      <c r="E235" s="32" t="s">
        <v>73</v>
      </c>
      <c r="F235" s="36"/>
      <c r="G235" s="2"/>
      <c r="H235" s="2"/>
      <c r="I235" s="2"/>
      <c r="J235" s="2"/>
      <c r="K235" s="2"/>
      <c r="L235" s="61" t="str">
        <f t="shared" si="111"/>
        <v>-</v>
      </c>
      <c r="M235" s="2"/>
      <c r="N235" s="2"/>
      <c r="O235" s="1">
        <v>12500000</v>
      </c>
      <c r="P235" s="1">
        <f>O235</f>
        <v>12500000</v>
      </c>
      <c r="Q235" s="1"/>
      <c r="R235" s="1">
        <v>6035000</v>
      </c>
      <c r="S235" s="1">
        <f>R235</f>
        <v>6035000</v>
      </c>
      <c r="T235" s="1">
        <v>0</v>
      </c>
      <c r="U235" s="1">
        <f>T235</f>
        <v>0</v>
      </c>
    </row>
    <row r="236" spans="1:25" ht="94.5" x14ac:dyDescent="0.2">
      <c r="A236" s="277" t="s">
        <v>179</v>
      </c>
      <c r="B236" s="277"/>
      <c r="C236" s="277"/>
      <c r="D236" s="277"/>
      <c r="E236" s="20" t="s">
        <v>180</v>
      </c>
      <c r="F236" s="38" t="s">
        <v>181</v>
      </c>
      <c r="G236" s="21">
        <f>SUM(G237)</f>
        <v>1100000</v>
      </c>
      <c r="H236" s="21">
        <f t="shared" ref="H236:U236" si="114">SUM(H237)</f>
        <v>1100000</v>
      </c>
      <c r="I236" s="21">
        <f t="shared" si="114"/>
        <v>1100000</v>
      </c>
      <c r="J236" s="21">
        <f t="shared" si="114"/>
        <v>1100000</v>
      </c>
      <c r="K236" s="21">
        <f t="shared" si="114"/>
        <v>1099816.81</v>
      </c>
      <c r="L236" s="22">
        <f t="shared" si="111"/>
        <v>99.983346363636372</v>
      </c>
      <c r="M236" s="21">
        <f t="shared" si="114"/>
        <v>2000000</v>
      </c>
      <c r="N236" s="21">
        <f t="shared" si="114"/>
        <v>2000000</v>
      </c>
      <c r="O236" s="21">
        <f t="shared" si="114"/>
        <v>1100000</v>
      </c>
      <c r="P236" s="21">
        <f t="shared" si="114"/>
        <v>1100000</v>
      </c>
      <c r="Q236" s="21">
        <f t="shared" si="114"/>
        <v>2000000</v>
      </c>
      <c r="R236" s="21">
        <f t="shared" si="114"/>
        <v>1150000</v>
      </c>
      <c r="S236" s="21">
        <f t="shared" si="114"/>
        <v>1150000</v>
      </c>
      <c r="T236" s="21">
        <f t="shared" si="114"/>
        <v>1200000</v>
      </c>
      <c r="U236" s="21">
        <f t="shared" si="114"/>
        <v>1200000</v>
      </c>
    </row>
    <row r="237" spans="1:25" s="23" customFormat="1" ht="15.75" hidden="1" x14ac:dyDescent="0.2">
      <c r="A237" s="24" t="s">
        <v>182</v>
      </c>
      <c r="B237" s="25">
        <v>11</v>
      </c>
      <c r="C237" s="26" t="s">
        <v>101</v>
      </c>
      <c r="D237" s="27">
        <v>363</v>
      </c>
      <c r="E237" s="20"/>
      <c r="F237" s="20"/>
      <c r="G237" s="21">
        <f>SUM(G238:G239)</f>
        <v>1100000</v>
      </c>
      <c r="H237" s="21">
        <f t="shared" ref="H237:U237" si="115">SUM(H238:H239)</f>
        <v>1100000</v>
      </c>
      <c r="I237" s="21">
        <f t="shared" si="115"/>
        <v>1100000</v>
      </c>
      <c r="J237" s="21">
        <f t="shared" si="115"/>
        <v>1100000</v>
      </c>
      <c r="K237" s="21">
        <f t="shared" si="115"/>
        <v>1099816.81</v>
      </c>
      <c r="L237" s="22">
        <f t="shared" si="111"/>
        <v>99.983346363636372</v>
      </c>
      <c r="M237" s="21">
        <f t="shared" si="115"/>
        <v>2000000</v>
      </c>
      <c r="N237" s="21">
        <f t="shared" si="115"/>
        <v>2000000</v>
      </c>
      <c r="O237" s="21">
        <f t="shared" si="115"/>
        <v>1100000</v>
      </c>
      <c r="P237" s="21">
        <f t="shared" si="115"/>
        <v>1100000</v>
      </c>
      <c r="Q237" s="21">
        <f t="shared" si="115"/>
        <v>2000000</v>
      </c>
      <c r="R237" s="21">
        <f t="shared" si="115"/>
        <v>1150000</v>
      </c>
      <c r="S237" s="21">
        <f t="shared" si="115"/>
        <v>1150000</v>
      </c>
      <c r="T237" s="21">
        <f t="shared" si="115"/>
        <v>1200000</v>
      </c>
      <c r="U237" s="21">
        <f t="shared" si="115"/>
        <v>1200000</v>
      </c>
      <c r="V237" s="21"/>
      <c r="W237" s="21"/>
      <c r="X237" s="21"/>
      <c r="Y237" s="12"/>
    </row>
    <row r="238" spans="1:25" ht="15.75" hidden="1" x14ac:dyDescent="0.2">
      <c r="A238" s="28" t="s">
        <v>182</v>
      </c>
      <c r="B238" s="29">
        <v>11</v>
      </c>
      <c r="C238" s="30" t="s">
        <v>101</v>
      </c>
      <c r="D238" s="31">
        <v>3631</v>
      </c>
      <c r="E238" s="32" t="s">
        <v>71</v>
      </c>
      <c r="F238" s="20"/>
      <c r="G238" s="1">
        <v>500000</v>
      </c>
      <c r="H238" s="1">
        <v>500000</v>
      </c>
      <c r="I238" s="1">
        <v>500000</v>
      </c>
      <c r="J238" s="1">
        <v>500000</v>
      </c>
      <c r="K238" s="1">
        <v>500000</v>
      </c>
      <c r="L238" s="33">
        <f t="shared" si="111"/>
        <v>100</v>
      </c>
      <c r="M238" s="1">
        <v>500000</v>
      </c>
      <c r="N238" s="1">
        <v>500000</v>
      </c>
      <c r="O238" s="1">
        <v>500000</v>
      </c>
      <c r="P238" s="1">
        <f>O238</f>
        <v>500000</v>
      </c>
      <c r="Q238" s="1">
        <v>500000</v>
      </c>
      <c r="R238" s="1">
        <v>550000</v>
      </c>
      <c r="S238" s="1">
        <f>R238</f>
        <v>550000</v>
      </c>
      <c r="T238" s="1">
        <v>600000</v>
      </c>
      <c r="U238" s="1">
        <f>T238</f>
        <v>600000</v>
      </c>
    </row>
    <row r="239" spans="1:25" hidden="1" x14ac:dyDescent="0.2">
      <c r="A239" s="28" t="s">
        <v>182</v>
      </c>
      <c r="B239" s="29">
        <v>11</v>
      </c>
      <c r="C239" s="30" t="s">
        <v>101</v>
      </c>
      <c r="D239" s="31">
        <v>3632</v>
      </c>
      <c r="E239" s="32" t="s">
        <v>183</v>
      </c>
      <c r="G239" s="1">
        <v>600000</v>
      </c>
      <c r="H239" s="1">
        <v>600000</v>
      </c>
      <c r="I239" s="1">
        <v>600000</v>
      </c>
      <c r="J239" s="1">
        <v>600000</v>
      </c>
      <c r="K239" s="1">
        <v>599816.81000000006</v>
      </c>
      <c r="L239" s="33">
        <f t="shared" si="111"/>
        <v>99.969468333333339</v>
      </c>
      <c r="M239" s="1">
        <v>1500000</v>
      </c>
      <c r="N239" s="1">
        <v>1500000</v>
      </c>
      <c r="O239" s="1">
        <v>600000</v>
      </c>
      <c r="P239" s="1">
        <f>O239</f>
        <v>600000</v>
      </c>
      <c r="Q239" s="1">
        <v>1500000</v>
      </c>
      <c r="R239" s="1">
        <v>600000</v>
      </c>
      <c r="S239" s="1">
        <f>R239</f>
        <v>600000</v>
      </c>
      <c r="T239" s="1">
        <v>600000</v>
      </c>
      <c r="U239" s="1">
        <f>T239</f>
        <v>600000</v>
      </c>
    </row>
    <row r="240" spans="1:25" ht="94.5" x14ac:dyDescent="0.2">
      <c r="A240" s="277" t="s">
        <v>184</v>
      </c>
      <c r="B240" s="277"/>
      <c r="C240" s="277"/>
      <c r="D240" s="277"/>
      <c r="E240" s="38" t="s">
        <v>185</v>
      </c>
      <c r="F240" s="38" t="s">
        <v>181</v>
      </c>
      <c r="G240" s="21">
        <f>G241+G243</f>
        <v>14000000</v>
      </c>
      <c r="H240" s="21">
        <f t="shared" ref="H240:U240" si="116">H241+H243</f>
        <v>14000000</v>
      </c>
      <c r="I240" s="21">
        <f t="shared" si="116"/>
        <v>14000000</v>
      </c>
      <c r="J240" s="21">
        <f t="shared" si="116"/>
        <v>14000000</v>
      </c>
      <c r="K240" s="21">
        <f t="shared" si="116"/>
        <v>14000000</v>
      </c>
      <c r="L240" s="22">
        <f t="shared" si="111"/>
        <v>100</v>
      </c>
      <c r="M240" s="21">
        <f t="shared" si="116"/>
        <v>14500000</v>
      </c>
      <c r="N240" s="21">
        <f t="shared" si="116"/>
        <v>14500000</v>
      </c>
      <c r="O240" s="21">
        <f t="shared" si="116"/>
        <v>6000000</v>
      </c>
      <c r="P240" s="21">
        <f t="shared" si="116"/>
        <v>6000000</v>
      </c>
      <c r="Q240" s="21">
        <f t="shared" si="116"/>
        <v>14500000</v>
      </c>
      <c r="R240" s="21">
        <f t="shared" si="116"/>
        <v>6300000</v>
      </c>
      <c r="S240" s="21">
        <f t="shared" si="116"/>
        <v>6300000</v>
      </c>
      <c r="T240" s="21">
        <f t="shared" si="116"/>
        <v>6600000</v>
      </c>
      <c r="U240" s="21">
        <f t="shared" si="116"/>
        <v>6600000</v>
      </c>
    </row>
    <row r="241" spans="1:25" s="23" customFormat="1" ht="15.75" hidden="1" x14ac:dyDescent="0.2">
      <c r="A241" s="24" t="s">
        <v>186</v>
      </c>
      <c r="B241" s="25">
        <v>11</v>
      </c>
      <c r="C241" s="26" t="s">
        <v>101</v>
      </c>
      <c r="D241" s="27">
        <v>381</v>
      </c>
      <c r="E241" s="20"/>
      <c r="F241" s="20"/>
      <c r="G241" s="21">
        <f>SUM(G242)</f>
        <v>7350000</v>
      </c>
      <c r="H241" s="21">
        <f t="shared" ref="H241:U241" si="117">SUM(H242)</f>
        <v>7350000</v>
      </c>
      <c r="I241" s="21">
        <f t="shared" si="117"/>
        <v>7350000</v>
      </c>
      <c r="J241" s="21">
        <f t="shared" si="117"/>
        <v>7350000</v>
      </c>
      <c r="K241" s="21">
        <f t="shared" si="117"/>
        <v>7350000</v>
      </c>
      <c r="L241" s="22">
        <f t="shared" si="111"/>
        <v>100</v>
      </c>
      <c r="M241" s="21">
        <f t="shared" si="117"/>
        <v>7850000</v>
      </c>
      <c r="N241" s="21">
        <f t="shared" si="117"/>
        <v>7850000</v>
      </c>
      <c r="O241" s="21">
        <f t="shared" si="117"/>
        <v>0</v>
      </c>
      <c r="P241" s="21">
        <f t="shared" si="117"/>
        <v>0</v>
      </c>
      <c r="Q241" s="21">
        <f t="shared" si="117"/>
        <v>7850000</v>
      </c>
      <c r="R241" s="21">
        <f t="shared" si="117"/>
        <v>0</v>
      </c>
      <c r="S241" s="21">
        <f t="shared" si="117"/>
        <v>0</v>
      </c>
      <c r="T241" s="21">
        <f t="shared" si="117"/>
        <v>0</v>
      </c>
      <c r="U241" s="21">
        <f t="shared" si="117"/>
        <v>0</v>
      </c>
      <c r="V241" s="21"/>
      <c r="W241" s="21"/>
      <c r="X241" s="21"/>
      <c r="Y241" s="12"/>
    </row>
    <row r="242" spans="1:25" hidden="1" x14ac:dyDescent="0.2">
      <c r="A242" s="28" t="s">
        <v>186</v>
      </c>
      <c r="B242" s="29">
        <v>11</v>
      </c>
      <c r="C242" s="30" t="s">
        <v>101</v>
      </c>
      <c r="D242" s="31">
        <v>3811</v>
      </c>
      <c r="E242" s="32" t="s">
        <v>73</v>
      </c>
      <c r="G242" s="1">
        <v>7350000</v>
      </c>
      <c r="H242" s="1">
        <v>7350000</v>
      </c>
      <c r="I242" s="1">
        <v>7350000</v>
      </c>
      <c r="J242" s="1">
        <v>7350000</v>
      </c>
      <c r="K242" s="1">
        <v>7350000</v>
      </c>
      <c r="L242" s="33">
        <f t="shared" si="111"/>
        <v>100</v>
      </c>
      <c r="M242" s="1">
        <v>7850000</v>
      </c>
      <c r="N242" s="1">
        <v>7850000</v>
      </c>
      <c r="O242" s="1"/>
      <c r="P242" s="1">
        <f>O242</f>
        <v>0</v>
      </c>
      <c r="Q242" s="1">
        <v>7850000</v>
      </c>
      <c r="R242" s="1"/>
      <c r="S242" s="1">
        <f>R242</f>
        <v>0</v>
      </c>
      <c r="T242" s="1"/>
      <c r="U242" s="1">
        <f>T242</f>
        <v>0</v>
      </c>
    </row>
    <row r="243" spans="1:25" s="23" customFormat="1" ht="15.75" hidden="1" x14ac:dyDescent="0.2">
      <c r="A243" s="24" t="s">
        <v>186</v>
      </c>
      <c r="B243" s="25">
        <v>11</v>
      </c>
      <c r="C243" s="26" t="s">
        <v>101</v>
      </c>
      <c r="D243" s="27">
        <v>382</v>
      </c>
      <c r="E243" s="20"/>
      <c r="F243" s="20"/>
      <c r="G243" s="21">
        <f>SUM(G244)</f>
        <v>6650000</v>
      </c>
      <c r="H243" s="21">
        <f t="shared" ref="H243:U243" si="118">SUM(H244)</f>
        <v>6650000</v>
      </c>
      <c r="I243" s="21">
        <f t="shared" si="118"/>
        <v>6650000</v>
      </c>
      <c r="J243" s="21">
        <f t="shared" si="118"/>
        <v>6650000</v>
      </c>
      <c r="K243" s="21">
        <f t="shared" si="118"/>
        <v>6650000</v>
      </c>
      <c r="L243" s="22">
        <f t="shared" si="111"/>
        <v>100</v>
      </c>
      <c r="M243" s="21">
        <f t="shared" si="118"/>
        <v>6650000</v>
      </c>
      <c r="N243" s="21">
        <f t="shared" si="118"/>
        <v>6650000</v>
      </c>
      <c r="O243" s="21">
        <f t="shared" si="118"/>
        <v>6000000</v>
      </c>
      <c r="P243" s="21">
        <f t="shared" si="118"/>
        <v>6000000</v>
      </c>
      <c r="Q243" s="21">
        <f t="shared" si="118"/>
        <v>6650000</v>
      </c>
      <c r="R243" s="21">
        <f t="shared" si="118"/>
        <v>6300000</v>
      </c>
      <c r="S243" s="21">
        <f t="shared" si="118"/>
        <v>6300000</v>
      </c>
      <c r="T243" s="21">
        <f t="shared" si="118"/>
        <v>6600000</v>
      </c>
      <c r="U243" s="21">
        <f t="shared" si="118"/>
        <v>6600000</v>
      </c>
      <c r="V243" s="21"/>
      <c r="W243" s="21"/>
      <c r="X243" s="21"/>
      <c r="Y243" s="12"/>
    </row>
    <row r="244" spans="1:25" ht="37.5" hidden="1" customHeight="1" x14ac:dyDescent="0.2">
      <c r="A244" s="28" t="s">
        <v>186</v>
      </c>
      <c r="B244" s="29">
        <v>11</v>
      </c>
      <c r="C244" s="30" t="s">
        <v>101</v>
      </c>
      <c r="D244" s="31">
        <v>3821</v>
      </c>
      <c r="E244" s="32" t="s">
        <v>102</v>
      </c>
      <c r="G244" s="1">
        <v>6650000</v>
      </c>
      <c r="H244" s="1">
        <v>6650000</v>
      </c>
      <c r="I244" s="1">
        <v>6650000</v>
      </c>
      <c r="J244" s="1">
        <v>6650000</v>
      </c>
      <c r="K244" s="1">
        <v>6650000</v>
      </c>
      <c r="L244" s="33">
        <f t="shared" si="111"/>
        <v>100</v>
      </c>
      <c r="M244" s="1">
        <v>6650000</v>
      </c>
      <c r="N244" s="1">
        <v>6650000</v>
      </c>
      <c r="O244" s="1">
        <v>6000000</v>
      </c>
      <c r="P244" s="1">
        <f>O244</f>
        <v>6000000</v>
      </c>
      <c r="Q244" s="1">
        <v>6650000</v>
      </c>
      <c r="R244" s="1">
        <v>6300000</v>
      </c>
      <c r="S244" s="1">
        <f>R244</f>
        <v>6300000</v>
      </c>
      <c r="T244" s="1">
        <v>6600000</v>
      </c>
      <c r="U244" s="1">
        <f>T244</f>
        <v>6600000</v>
      </c>
    </row>
    <row r="245" spans="1:25" s="23" customFormat="1" ht="94.5" x14ac:dyDescent="0.2">
      <c r="A245" s="281" t="s">
        <v>176</v>
      </c>
      <c r="B245" s="281"/>
      <c r="C245" s="281"/>
      <c r="D245" s="281"/>
      <c r="E245" s="38" t="s">
        <v>187</v>
      </c>
      <c r="F245" s="38" t="s">
        <v>181</v>
      </c>
      <c r="G245" s="21"/>
      <c r="H245" s="21"/>
      <c r="I245" s="21">
        <f t="shared" ref="I245:N246" si="119">I246</f>
        <v>0</v>
      </c>
      <c r="J245" s="21">
        <f t="shared" si="119"/>
        <v>0</v>
      </c>
      <c r="K245" s="21">
        <f t="shared" si="119"/>
        <v>0</v>
      </c>
      <c r="L245" s="22" t="str">
        <f t="shared" si="111"/>
        <v>-</v>
      </c>
      <c r="M245" s="21">
        <f t="shared" si="119"/>
        <v>0</v>
      </c>
      <c r="N245" s="21">
        <f t="shared" si="119"/>
        <v>0</v>
      </c>
      <c r="O245" s="21">
        <f>O246</f>
        <v>8000000</v>
      </c>
      <c r="P245" s="21">
        <f t="shared" ref="P245:U246" si="120">P246</f>
        <v>8000000</v>
      </c>
      <c r="Q245" s="21">
        <f t="shared" si="120"/>
        <v>0</v>
      </c>
      <c r="R245" s="21">
        <f t="shared" si="120"/>
        <v>8400000</v>
      </c>
      <c r="S245" s="21">
        <f t="shared" si="120"/>
        <v>8400000</v>
      </c>
      <c r="T245" s="21">
        <f t="shared" si="120"/>
        <v>8800000</v>
      </c>
      <c r="U245" s="21">
        <f t="shared" si="120"/>
        <v>8800000</v>
      </c>
      <c r="V245" s="21"/>
      <c r="W245" s="21"/>
      <c r="X245" s="21"/>
      <c r="Y245" s="12"/>
    </row>
    <row r="246" spans="1:25" s="23" customFormat="1" ht="15.75" hidden="1" x14ac:dyDescent="0.2">
      <c r="A246" s="24"/>
      <c r="B246" s="25">
        <v>11</v>
      </c>
      <c r="C246" s="26" t="s">
        <v>101</v>
      </c>
      <c r="D246" s="27">
        <v>381</v>
      </c>
      <c r="E246" s="20"/>
      <c r="F246" s="20"/>
      <c r="G246" s="21"/>
      <c r="H246" s="21"/>
      <c r="I246" s="21">
        <f t="shared" si="119"/>
        <v>0</v>
      </c>
      <c r="J246" s="21">
        <f t="shared" si="119"/>
        <v>0</v>
      </c>
      <c r="K246" s="21">
        <f t="shared" si="119"/>
        <v>0</v>
      </c>
      <c r="L246" s="22" t="str">
        <f t="shared" si="111"/>
        <v>-</v>
      </c>
      <c r="M246" s="21">
        <f t="shared" si="119"/>
        <v>0</v>
      </c>
      <c r="N246" s="21">
        <f t="shared" si="119"/>
        <v>0</v>
      </c>
      <c r="O246" s="21">
        <f>O247</f>
        <v>8000000</v>
      </c>
      <c r="P246" s="21">
        <f t="shared" si="120"/>
        <v>8000000</v>
      </c>
      <c r="Q246" s="21">
        <f t="shared" si="120"/>
        <v>0</v>
      </c>
      <c r="R246" s="21">
        <f t="shared" si="120"/>
        <v>8400000</v>
      </c>
      <c r="S246" s="21">
        <f t="shared" si="120"/>
        <v>8400000</v>
      </c>
      <c r="T246" s="21">
        <f t="shared" si="120"/>
        <v>8800000</v>
      </c>
      <c r="U246" s="21">
        <f t="shared" si="120"/>
        <v>8800000</v>
      </c>
      <c r="V246" s="21"/>
      <c r="W246" s="21"/>
      <c r="X246" s="21"/>
      <c r="Y246" s="12"/>
    </row>
    <row r="247" spans="1:25" hidden="1" x14ac:dyDescent="0.2">
      <c r="B247" s="29">
        <v>11</v>
      </c>
      <c r="C247" s="30" t="s">
        <v>101</v>
      </c>
      <c r="D247" s="31">
        <v>3811</v>
      </c>
      <c r="E247" s="32" t="s">
        <v>73</v>
      </c>
      <c r="L247" s="33" t="str">
        <f t="shared" si="111"/>
        <v>-</v>
      </c>
      <c r="M247" s="1"/>
      <c r="N247" s="1"/>
      <c r="O247" s="1">
        <v>8000000</v>
      </c>
      <c r="P247" s="1">
        <f>O247</f>
        <v>8000000</v>
      </c>
      <c r="Q247" s="1"/>
      <c r="R247" s="1">
        <v>8400000</v>
      </c>
      <c r="S247" s="1">
        <f>R247</f>
        <v>8400000</v>
      </c>
      <c r="T247" s="1">
        <v>8800000</v>
      </c>
      <c r="U247" s="1">
        <f>T247</f>
        <v>8800000</v>
      </c>
    </row>
    <row r="248" spans="1:25" ht="94.5" x14ac:dyDescent="0.2">
      <c r="A248" s="277" t="s">
        <v>188</v>
      </c>
      <c r="B248" s="277"/>
      <c r="C248" s="277"/>
      <c r="D248" s="277"/>
      <c r="E248" s="20" t="s">
        <v>189</v>
      </c>
      <c r="F248" s="38" t="s">
        <v>181</v>
      </c>
      <c r="G248" s="21">
        <f>SUM(G249)</f>
        <v>500000</v>
      </c>
      <c r="H248" s="21">
        <f t="shared" ref="H248:U249" si="121">SUM(H249)</f>
        <v>500000</v>
      </c>
      <c r="I248" s="21">
        <f t="shared" si="121"/>
        <v>380000</v>
      </c>
      <c r="J248" s="21">
        <f t="shared" si="121"/>
        <v>380000</v>
      </c>
      <c r="K248" s="21">
        <f t="shared" si="121"/>
        <v>0</v>
      </c>
      <c r="L248" s="22">
        <f t="shared" si="111"/>
        <v>0</v>
      </c>
      <c r="M248" s="21">
        <f t="shared" si="121"/>
        <v>500000</v>
      </c>
      <c r="N248" s="21">
        <f t="shared" si="121"/>
        <v>500000</v>
      </c>
      <c r="O248" s="21">
        <f t="shared" si="121"/>
        <v>200000</v>
      </c>
      <c r="P248" s="21">
        <f t="shared" si="121"/>
        <v>200000</v>
      </c>
      <c r="Q248" s="21">
        <f t="shared" si="121"/>
        <v>500000</v>
      </c>
      <c r="R248" s="21">
        <f t="shared" si="121"/>
        <v>210000</v>
      </c>
      <c r="S248" s="21">
        <f t="shared" si="121"/>
        <v>210000</v>
      </c>
      <c r="T248" s="21">
        <f t="shared" si="121"/>
        <v>220500</v>
      </c>
      <c r="U248" s="21">
        <f t="shared" si="121"/>
        <v>220500</v>
      </c>
    </row>
    <row r="249" spans="1:25" s="23" customFormat="1" ht="15.75" hidden="1" x14ac:dyDescent="0.2">
      <c r="A249" s="25" t="s">
        <v>190</v>
      </c>
      <c r="B249" s="25">
        <v>11</v>
      </c>
      <c r="C249" s="26" t="s">
        <v>101</v>
      </c>
      <c r="D249" s="27">
        <v>352</v>
      </c>
      <c r="E249" s="20"/>
      <c r="F249" s="20"/>
      <c r="G249" s="21">
        <f>SUM(G250)</f>
        <v>500000</v>
      </c>
      <c r="H249" s="21">
        <f t="shared" si="121"/>
        <v>500000</v>
      </c>
      <c r="I249" s="21">
        <f t="shared" si="121"/>
        <v>380000</v>
      </c>
      <c r="J249" s="21">
        <f t="shared" si="121"/>
        <v>380000</v>
      </c>
      <c r="K249" s="21">
        <f t="shared" si="121"/>
        <v>0</v>
      </c>
      <c r="L249" s="22">
        <f t="shared" si="111"/>
        <v>0</v>
      </c>
      <c r="M249" s="21">
        <f t="shared" si="121"/>
        <v>500000</v>
      </c>
      <c r="N249" s="21">
        <f t="shared" si="121"/>
        <v>500000</v>
      </c>
      <c r="O249" s="21">
        <f t="shared" si="121"/>
        <v>200000</v>
      </c>
      <c r="P249" s="21">
        <f t="shared" si="121"/>
        <v>200000</v>
      </c>
      <c r="Q249" s="21">
        <f t="shared" si="121"/>
        <v>500000</v>
      </c>
      <c r="R249" s="21">
        <f t="shared" si="121"/>
        <v>210000</v>
      </c>
      <c r="S249" s="21">
        <f t="shared" si="121"/>
        <v>210000</v>
      </c>
      <c r="T249" s="21">
        <f t="shared" si="121"/>
        <v>220500</v>
      </c>
      <c r="U249" s="21">
        <f t="shared" si="121"/>
        <v>220500</v>
      </c>
      <c r="V249" s="21"/>
      <c r="W249" s="21"/>
      <c r="X249" s="21"/>
      <c r="Y249" s="12"/>
    </row>
    <row r="250" spans="1:25" ht="30" hidden="1" x14ac:dyDescent="0.2">
      <c r="A250" s="29" t="s">
        <v>190</v>
      </c>
      <c r="B250" s="29">
        <v>11</v>
      </c>
      <c r="C250" s="30" t="s">
        <v>101</v>
      </c>
      <c r="D250" s="31">
        <v>3522</v>
      </c>
      <c r="E250" s="32" t="s">
        <v>150</v>
      </c>
      <c r="G250" s="1">
        <v>500000</v>
      </c>
      <c r="H250" s="1">
        <v>500000</v>
      </c>
      <c r="I250" s="1">
        <v>380000</v>
      </c>
      <c r="J250" s="1">
        <v>380000</v>
      </c>
      <c r="K250" s="1">
        <v>0</v>
      </c>
      <c r="L250" s="33">
        <f t="shared" si="111"/>
        <v>0</v>
      </c>
      <c r="M250" s="1">
        <v>500000</v>
      </c>
      <c r="N250" s="1">
        <v>500000</v>
      </c>
      <c r="O250" s="1">
        <v>200000</v>
      </c>
      <c r="P250" s="1">
        <f>O250</f>
        <v>200000</v>
      </c>
      <c r="Q250" s="1">
        <v>500000</v>
      </c>
      <c r="R250" s="1">
        <v>210000</v>
      </c>
      <c r="S250" s="1">
        <f>R250</f>
        <v>210000</v>
      </c>
      <c r="T250" s="1">
        <v>220500</v>
      </c>
      <c r="U250" s="1">
        <f>T250</f>
        <v>220500</v>
      </c>
    </row>
    <row r="251" spans="1:25" ht="94.5" x14ac:dyDescent="0.2">
      <c r="A251" s="277" t="s">
        <v>191</v>
      </c>
      <c r="B251" s="277"/>
      <c r="C251" s="277"/>
      <c r="D251" s="277"/>
      <c r="E251" s="20" t="s">
        <v>192</v>
      </c>
      <c r="F251" s="38" t="s">
        <v>181</v>
      </c>
      <c r="G251" s="21">
        <f>G252+G254+G258+G263</f>
        <v>1060000</v>
      </c>
      <c r="H251" s="21">
        <f t="shared" ref="H251:U251" si="122">H252+H254+H258+H263</f>
        <v>1060000</v>
      </c>
      <c r="I251" s="21">
        <f t="shared" si="122"/>
        <v>1180000</v>
      </c>
      <c r="J251" s="21">
        <f t="shared" si="122"/>
        <v>1180000</v>
      </c>
      <c r="K251" s="21">
        <f t="shared" si="122"/>
        <v>384927.96</v>
      </c>
      <c r="L251" s="22">
        <f t="shared" si="111"/>
        <v>32.621013559322037</v>
      </c>
      <c r="M251" s="21">
        <f t="shared" si="122"/>
        <v>1060000</v>
      </c>
      <c r="N251" s="21">
        <f t="shared" si="122"/>
        <v>1060000</v>
      </c>
      <c r="O251" s="21">
        <f t="shared" si="122"/>
        <v>1080000</v>
      </c>
      <c r="P251" s="21">
        <f t="shared" si="122"/>
        <v>1080000</v>
      </c>
      <c r="Q251" s="21">
        <f t="shared" si="122"/>
        <v>1060000</v>
      </c>
      <c r="R251" s="21">
        <f t="shared" si="122"/>
        <v>1130000</v>
      </c>
      <c r="S251" s="21">
        <f t="shared" si="122"/>
        <v>1130000</v>
      </c>
      <c r="T251" s="21">
        <f t="shared" si="122"/>
        <v>1180750</v>
      </c>
      <c r="U251" s="21">
        <f t="shared" si="122"/>
        <v>1180750</v>
      </c>
    </row>
    <row r="252" spans="1:25" s="23" customFormat="1" ht="15.75" hidden="1" x14ac:dyDescent="0.2">
      <c r="A252" s="25" t="s">
        <v>193</v>
      </c>
      <c r="B252" s="25">
        <v>11</v>
      </c>
      <c r="C252" s="49" t="s">
        <v>101</v>
      </c>
      <c r="D252" s="27">
        <v>321</v>
      </c>
      <c r="E252" s="20"/>
      <c r="F252" s="20"/>
      <c r="G252" s="21">
        <f>SUM(G253)</f>
        <v>10000</v>
      </c>
      <c r="H252" s="21">
        <f t="shared" ref="H252:U252" si="123">SUM(H253)</f>
        <v>10000</v>
      </c>
      <c r="I252" s="21">
        <f t="shared" si="123"/>
        <v>10000</v>
      </c>
      <c r="J252" s="21">
        <f t="shared" si="123"/>
        <v>10000</v>
      </c>
      <c r="K252" s="21">
        <f t="shared" si="123"/>
        <v>4942.6000000000004</v>
      </c>
      <c r="L252" s="22">
        <f t="shared" si="111"/>
        <v>49.426000000000002</v>
      </c>
      <c r="M252" s="21">
        <f t="shared" si="123"/>
        <v>10000</v>
      </c>
      <c r="N252" s="21">
        <f t="shared" si="123"/>
        <v>10000</v>
      </c>
      <c r="O252" s="21">
        <f t="shared" si="123"/>
        <v>10000</v>
      </c>
      <c r="P252" s="21">
        <f t="shared" si="123"/>
        <v>10000</v>
      </c>
      <c r="Q252" s="21">
        <f t="shared" si="123"/>
        <v>10000</v>
      </c>
      <c r="R252" s="21">
        <f t="shared" si="123"/>
        <v>15000</v>
      </c>
      <c r="S252" s="21">
        <f t="shared" si="123"/>
        <v>15000</v>
      </c>
      <c r="T252" s="21">
        <f t="shared" si="123"/>
        <v>20000</v>
      </c>
      <c r="U252" s="21">
        <f t="shared" si="123"/>
        <v>20000</v>
      </c>
      <c r="V252" s="21"/>
      <c r="W252" s="21"/>
      <c r="X252" s="21"/>
      <c r="Y252" s="12"/>
    </row>
    <row r="253" spans="1:25" hidden="1" x14ac:dyDescent="0.2">
      <c r="A253" s="29" t="s">
        <v>193</v>
      </c>
      <c r="B253" s="29">
        <v>11</v>
      </c>
      <c r="C253" s="50" t="s">
        <v>101</v>
      </c>
      <c r="D253" s="31">
        <v>3213</v>
      </c>
      <c r="E253" s="32" t="s">
        <v>194</v>
      </c>
      <c r="G253" s="1">
        <v>10000</v>
      </c>
      <c r="H253" s="1">
        <v>10000</v>
      </c>
      <c r="I253" s="1">
        <v>10000</v>
      </c>
      <c r="J253" s="1">
        <v>10000</v>
      </c>
      <c r="K253" s="1">
        <v>4942.6000000000004</v>
      </c>
      <c r="L253" s="33">
        <f t="shared" si="111"/>
        <v>49.426000000000002</v>
      </c>
      <c r="M253" s="1">
        <v>10000</v>
      </c>
      <c r="N253" s="1">
        <v>10000</v>
      </c>
      <c r="O253" s="1">
        <v>10000</v>
      </c>
      <c r="P253" s="1">
        <f>O253</f>
        <v>10000</v>
      </c>
      <c r="Q253" s="1">
        <v>10000</v>
      </c>
      <c r="R253" s="1">
        <v>15000</v>
      </c>
      <c r="S253" s="1">
        <f>R253</f>
        <v>15000</v>
      </c>
      <c r="T253" s="1">
        <v>20000</v>
      </c>
      <c r="U253" s="1">
        <f>T253</f>
        <v>20000</v>
      </c>
    </row>
    <row r="254" spans="1:25" s="23" customFormat="1" ht="15.75" hidden="1" x14ac:dyDescent="0.2">
      <c r="A254" s="25" t="s">
        <v>193</v>
      </c>
      <c r="B254" s="25">
        <v>11</v>
      </c>
      <c r="C254" s="49" t="s">
        <v>101</v>
      </c>
      <c r="D254" s="27">
        <v>322</v>
      </c>
      <c r="E254" s="20"/>
      <c r="F254" s="20"/>
      <c r="G254" s="21">
        <f>SUM(G255:G257)</f>
        <v>485000</v>
      </c>
      <c r="H254" s="21">
        <f t="shared" ref="H254:U254" si="124">SUM(H255:H257)</f>
        <v>485000</v>
      </c>
      <c r="I254" s="21">
        <f t="shared" si="124"/>
        <v>485000</v>
      </c>
      <c r="J254" s="21">
        <f t="shared" si="124"/>
        <v>485000</v>
      </c>
      <c r="K254" s="21">
        <f t="shared" si="124"/>
        <v>259198.78</v>
      </c>
      <c r="L254" s="22">
        <f t="shared" si="111"/>
        <v>53.443047422680415</v>
      </c>
      <c r="M254" s="21">
        <f t="shared" si="124"/>
        <v>485000</v>
      </c>
      <c r="N254" s="21">
        <f t="shared" si="124"/>
        <v>485000</v>
      </c>
      <c r="O254" s="21">
        <f t="shared" si="124"/>
        <v>485000</v>
      </c>
      <c r="P254" s="21">
        <f t="shared" si="124"/>
        <v>485000</v>
      </c>
      <c r="Q254" s="21">
        <f t="shared" si="124"/>
        <v>485000</v>
      </c>
      <c r="R254" s="21">
        <f t="shared" si="124"/>
        <v>505000</v>
      </c>
      <c r="S254" s="21">
        <f t="shared" si="124"/>
        <v>505000</v>
      </c>
      <c r="T254" s="21">
        <f t="shared" si="124"/>
        <v>525000</v>
      </c>
      <c r="U254" s="21">
        <f t="shared" si="124"/>
        <v>525000</v>
      </c>
      <c r="V254" s="21"/>
      <c r="W254" s="21"/>
      <c r="X254" s="21"/>
      <c r="Y254" s="12"/>
    </row>
    <row r="255" spans="1:25" hidden="1" x14ac:dyDescent="0.2">
      <c r="A255" s="29" t="s">
        <v>193</v>
      </c>
      <c r="B255" s="29">
        <v>11</v>
      </c>
      <c r="C255" s="50" t="s">
        <v>101</v>
      </c>
      <c r="D255" s="31">
        <v>3221</v>
      </c>
      <c r="E255" s="32" t="s">
        <v>46</v>
      </c>
      <c r="G255" s="1">
        <v>75000</v>
      </c>
      <c r="H255" s="1">
        <v>75000</v>
      </c>
      <c r="I255" s="1">
        <v>75000</v>
      </c>
      <c r="J255" s="1">
        <v>75000</v>
      </c>
      <c r="K255" s="1">
        <v>3000</v>
      </c>
      <c r="L255" s="33">
        <f t="shared" si="111"/>
        <v>4</v>
      </c>
      <c r="M255" s="1">
        <v>75000</v>
      </c>
      <c r="N255" s="1">
        <v>75000</v>
      </c>
      <c r="O255" s="1">
        <v>75000</v>
      </c>
      <c r="P255" s="1">
        <f t="shared" ref="P255:P265" si="125">O255</f>
        <v>75000</v>
      </c>
      <c r="Q255" s="1">
        <v>75000</v>
      </c>
      <c r="R255" s="1">
        <v>75000</v>
      </c>
      <c r="S255" s="1">
        <f t="shared" ref="S255:S265" si="126">R255</f>
        <v>75000</v>
      </c>
      <c r="T255" s="1">
        <v>75000</v>
      </c>
      <c r="U255" s="1">
        <f t="shared" ref="U255:U265" si="127">T255</f>
        <v>75000</v>
      </c>
    </row>
    <row r="256" spans="1:25" hidden="1" x14ac:dyDescent="0.2">
      <c r="A256" s="29" t="s">
        <v>193</v>
      </c>
      <c r="B256" s="29">
        <v>11</v>
      </c>
      <c r="C256" s="50" t="s">
        <v>101</v>
      </c>
      <c r="D256" s="31">
        <v>3223</v>
      </c>
      <c r="E256" s="32" t="s">
        <v>48</v>
      </c>
      <c r="G256" s="1">
        <v>240000</v>
      </c>
      <c r="H256" s="1">
        <v>240000</v>
      </c>
      <c r="I256" s="1">
        <v>240000</v>
      </c>
      <c r="J256" s="1">
        <v>240000</v>
      </c>
      <c r="K256" s="1">
        <v>86247.53</v>
      </c>
      <c r="L256" s="33">
        <f t="shared" si="111"/>
        <v>35.936470833333331</v>
      </c>
      <c r="M256" s="1">
        <v>240000</v>
      </c>
      <c r="N256" s="1">
        <v>240000</v>
      </c>
      <c r="O256" s="1">
        <v>240000</v>
      </c>
      <c r="P256" s="1">
        <f t="shared" si="125"/>
        <v>240000</v>
      </c>
      <c r="Q256" s="1">
        <v>240000</v>
      </c>
      <c r="R256" s="1">
        <v>250000</v>
      </c>
      <c r="S256" s="1">
        <f t="shared" si="126"/>
        <v>250000</v>
      </c>
      <c r="T256" s="1">
        <v>260000</v>
      </c>
      <c r="U256" s="1">
        <f t="shared" si="127"/>
        <v>260000</v>
      </c>
    </row>
    <row r="257" spans="1:25" s="23" customFormat="1" ht="15.75" hidden="1" x14ac:dyDescent="0.2">
      <c r="A257" s="29" t="s">
        <v>193</v>
      </c>
      <c r="B257" s="29">
        <v>11</v>
      </c>
      <c r="C257" s="50" t="s">
        <v>101</v>
      </c>
      <c r="D257" s="31">
        <v>3227</v>
      </c>
      <c r="E257" s="32" t="s">
        <v>51</v>
      </c>
      <c r="F257" s="32"/>
      <c r="G257" s="1">
        <v>170000</v>
      </c>
      <c r="H257" s="1">
        <v>170000</v>
      </c>
      <c r="I257" s="1">
        <v>170000</v>
      </c>
      <c r="J257" s="1">
        <v>170000</v>
      </c>
      <c r="K257" s="1">
        <v>169951.25</v>
      </c>
      <c r="L257" s="33">
        <f t="shared" si="111"/>
        <v>99.971323529411762</v>
      </c>
      <c r="M257" s="1">
        <v>170000</v>
      </c>
      <c r="N257" s="1">
        <v>170000</v>
      </c>
      <c r="O257" s="1">
        <v>170000</v>
      </c>
      <c r="P257" s="1">
        <f t="shared" si="125"/>
        <v>170000</v>
      </c>
      <c r="Q257" s="1">
        <v>170000</v>
      </c>
      <c r="R257" s="1">
        <v>180000</v>
      </c>
      <c r="S257" s="1">
        <f t="shared" si="126"/>
        <v>180000</v>
      </c>
      <c r="T257" s="1">
        <v>190000</v>
      </c>
      <c r="U257" s="1">
        <f t="shared" si="127"/>
        <v>190000</v>
      </c>
      <c r="V257" s="21"/>
      <c r="W257" s="21"/>
      <c r="X257" s="21"/>
      <c r="Y257" s="12"/>
    </row>
    <row r="258" spans="1:25" s="23" customFormat="1" ht="15.75" hidden="1" x14ac:dyDescent="0.2">
      <c r="A258" s="25" t="s">
        <v>193</v>
      </c>
      <c r="B258" s="25">
        <v>11</v>
      </c>
      <c r="C258" s="49" t="s">
        <v>101</v>
      </c>
      <c r="D258" s="27">
        <v>323</v>
      </c>
      <c r="E258" s="20"/>
      <c r="F258" s="20"/>
      <c r="G258" s="21">
        <f>SUM(G259:G262)</f>
        <v>65000</v>
      </c>
      <c r="H258" s="21">
        <f t="shared" ref="H258:U258" si="128">SUM(H259:H262)</f>
        <v>65000</v>
      </c>
      <c r="I258" s="21">
        <f t="shared" si="128"/>
        <v>185000</v>
      </c>
      <c r="J258" s="21">
        <f t="shared" si="128"/>
        <v>185000</v>
      </c>
      <c r="K258" s="21">
        <f t="shared" si="128"/>
        <v>21119.82</v>
      </c>
      <c r="L258" s="22">
        <f t="shared" si="111"/>
        <v>11.416118918918919</v>
      </c>
      <c r="M258" s="21">
        <f t="shared" si="128"/>
        <v>65000</v>
      </c>
      <c r="N258" s="21">
        <f t="shared" si="128"/>
        <v>65000</v>
      </c>
      <c r="O258" s="21">
        <f t="shared" si="128"/>
        <v>185000</v>
      </c>
      <c r="P258" s="21">
        <f t="shared" si="128"/>
        <v>185000</v>
      </c>
      <c r="Q258" s="21">
        <f t="shared" si="128"/>
        <v>65000</v>
      </c>
      <c r="R258" s="21">
        <f t="shared" si="128"/>
        <v>195000</v>
      </c>
      <c r="S258" s="21">
        <f t="shared" si="128"/>
        <v>195000</v>
      </c>
      <c r="T258" s="21">
        <f t="shared" si="128"/>
        <v>205000</v>
      </c>
      <c r="U258" s="21">
        <f t="shared" si="128"/>
        <v>205000</v>
      </c>
      <c r="V258" s="21"/>
      <c r="W258" s="21"/>
      <c r="X258" s="21"/>
      <c r="Y258" s="12"/>
    </row>
    <row r="259" spans="1:25" hidden="1" x14ac:dyDescent="0.2">
      <c r="A259" s="29" t="s">
        <v>193</v>
      </c>
      <c r="B259" s="29">
        <v>11</v>
      </c>
      <c r="C259" s="50" t="s">
        <v>101</v>
      </c>
      <c r="D259" s="31">
        <v>3232</v>
      </c>
      <c r="E259" s="32" t="s">
        <v>53</v>
      </c>
      <c r="G259" s="1">
        <v>15000</v>
      </c>
      <c r="H259" s="1">
        <v>15000</v>
      </c>
      <c r="I259" s="1">
        <v>15000</v>
      </c>
      <c r="J259" s="1">
        <v>15000</v>
      </c>
      <c r="K259" s="1">
        <v>0</v>
      </c>
      <c r="L259" s="33">
        <f t="shared" si="111"/>
        <v>0</v>
      </c>
      <c r="M259" s="1">
        <v>15000</v>
      </c>
      <c r="N259" s="1">
        <v>15000</v>
      </c>
      <c r="O259" s="1">
        <v>15000</v>
      </c>
      <c r="P259" s="1">
        <f t="shared" si="125"/>
        <v>15000</v>
      </c>
      <c r="Q259" s="1">
        <v>15000</v>
      </c>
      <c r="R259" s="1">
        <v>15000</v>
      </c>
      <c r="S259" s="1">
        <f t="shared" si="126"/>
        <v>15000</v>
      </c>
      <c r="T259" s="1">
        <v>15000</v>
      </c>
      <c r="U259" s="1">
        <f t="shared" si="127"/>
        <v>15000</v>
      </c>
    </row>
    <row r="260" spans="1:25" hidden="1" x14ac:dyDescent="0.2">
      <c r="A260" s="29" t="s">
        <v>193</v>
      </c>
      <c r="B260" s="29">
        <v>11</v>
      </c>
      <c r="C260" s="50" t="s">
        <v>101</v>
      </c>
      <c r="D260" s="31">
        <v>3235</v>
      </c>
      <c r="E260" s="32" t="s">
        <v>56</v>
      </c>
      <c r="G260" s="1">
        <v>20000</v>
      </c>
      <c r="H260" s="1">
        <v>20000</v>
      </c>
      <c r="I260" s="1">
        <v>20000</v>
      </c>
      <c r="J260" s="1">
        <v>20000</v>
      </c>
      <c r="K260" s="1">
        <v>0</v>
      </c>
      <c r="L260" s="33">
        <f t="shared" si="111"/>
        <v>0</v>
      </c>
      <c r="M260" s="1">
        <v>20000</v>
      </c>
      <c r="N260" s="1">
        <v>20000</v>
      </c>
      <c r="O260" s="1">
        <v>20000</v>
      </c>
      <c r="P260" s="1">
        <f t="shared" si="125"/>
        <v>20000</v>
      </c>
      <c r="Q260" s="1">
        <v>20000</v>
      </c>
      <c r="R260" s="1">
        <v>20000</v>
      </c>
      <c r="S260" s="1">
        <f t="shared" si="126"/>
        <v>20000</v>
      </c>
      <c r="T260" s="1">
        <v>20000</v>
      </c>
      <c r="U260" s="1">
        <f t="shared" si="127"/>
        <v>20000</v>
      </c>
    </row>
    <row r="261" spans="1:25" hidden="1" x14ac:dyDescent="0.2">
      <c r="A261" s="29" t="s">
        <v>193</v>
      </c>
      <c r="B261" s="29">
        <v>11</v>
      </c>
      <c r="C261" s="50" t="s">
        <v>101</v>
      </c>
      <c r="D261" s="31">
        <v>3237</v>
      </c>
      <c r="E261" s="32" t="s">
        <v>58</v>
      </c>
      <c r="G261" s="1">
        <v>10000</v>
      </c>
      <c r="H261" s="1">
        <v>10000</v>
      </c>
      <c r="I261" s="1">
        <v>10000</v>
      </c>
      <c r="J261" s="1">
        <v>10000</v>
      </c>
      <c r="K261" s="1">
        <v>5844.82</v>
      </c>
      <c r="L261" s="33">
        <f t="shared" si="111"/>
        <v>58.448199999999993</v>
      </c>
      <c r="M261" s="1">
        <v>10000</v>
      </c>
      <c r="N261" s="1">
        <v>10000</v>
      </c>
      <c r="O261" s="1">
        <v>10000</v>
      </c>
      <c r="P261" s="1">
        <f t="shared" si="125"/>
        <v>10000</v>
      </c>
      <c r="Q261" s="1">
        <v>10000</v>
      </c>
      <c r="R261" s="1">
        <v>10000</v>
      </c>
      <c r="S261" s="1">
        <f t="shared" si="126"/>
        <v>10000</v>
      </c>
      <c r="T261" s="1">
        <v>10000</v>
      </c>
      <c r="U261" s="1">
        <f t="shared" si="127"/>
        <v>10000</v>
      </c>
    </row>
    <row r="262" spans="1:25" hidden="1" x14ac:dyDescent="0.2">
      <c r="A262" s="29" t="s">
        <v>193</v>
      </c>
      <c r="B262" s="29">
        <v>11</v>
      </c>
      <c r="C262" s="50" t="s">
        <v>101</v>
      </c>
      <c r="D262" s="31">
        <v>3239</v>
      </c>
      <c r="E262" s="32" t="s">
        <v>60</v>
      </c>
      <c r="G262" s="1">
        <v>20000</v>
      </c>
      <c r="H262" s="1">
        <v>20000</v>
      </c>
      <c r="I262" s="1">
        <v>140000</v>
      </c>
      <c r="J262" s="1">
        <v>140000</v>
      </c>
      <c r="K262" s="1">
        <v>15275</v>
      </c>
      <c r="L262" s="33">
        <f t="shared" si="111"/>
        <v>10.910714285714286</v>
      </c>
      <c r="M262" s="1">
        <v>20000</v>
      </c>
      <c r="N262" s="1">
        <v>20000</v>
      </c>
      <c r="O262" s="1">
        <v>140000</v>
      </c>
      <c r="P262" s="1">
        <f t="shared" si="125"/>
        <v>140000</v>
      </c>
      <c r="Q262" s="1">
        <v>20000</v>
      </c>
      <c r="R262" s="1">
        <v>150000</v>
      </c>
      <c r="S262" s="1">
        <f t="shared" si="126"/>
        <v>150000</v>
      </c>
      <c r="T262" s="1">
        <v>160000</v>
      </c>
      <c r="U262" s="1">
        <f t="shared" si="127"/>
        <v>160000</v>
      </c>
    </row>
    <row r="263" spans="1:25" s="23" customFormat="1" ht="15.75" hidden="1" x14ac:dyDescent="0.2">
      <c r="A263" s="25" t="s">
        <v>193</v>
      </c>
      <c r="B263" s="25">
        <v>11</v>
      </c>
      <c r="C263" s="49" t="s">
        <v>101</v>
      </c>
      <c r="D263" s="27">
        <v>329</v>
      </c>
      <c r="E263" s="20"/>
      <c r="F263" s="20"/>
      <c r="G263" s="21">
        <f>SUM(G264:G265)</f>
        <v>500000</v>
      </c>
      <c r="H263" s="21">
        <f t="shared" ref="H263:U263" si="129">SUM(H264:H265)</f>
        <v>500000</v>
      </c>
      <c r="I263" s="21">
        <f t="shared" si="129"/>
        <v>500000</v>
      </c>
      <c r="J263" s="21">
        <f t="shared" si="129"/>
        <v>500000</v>
      </c>
      <c r="K263" s="21">
        <f t="shared" si="129"/>
        <v>99666.76</v>
      </c>
      <c r="L263" s="22">
        <f t="shared" si="111"/>
        <v>19.933351999999999</v>
      </c>
      <c r="M263" s="21">
        <f t="shared" si="129"/>
        <v>500000</v>
      </c>
      <c r="N263" s="21">
        <f t="shared" si="129"/>
        <v>500000</v>
      </c>
      <c r="O263" s="21">
        <f t="shared" si="129"/>
        <v>400000</v>
      </c>
      <c r="P263" s="21">
        <f t="shared" si="129"/>
        <v>400000</v>
      </c>
      <c r="Q263" s="21">
        <f t="shared" si="129"/>
        <v>500000</v>
      </c>
      <c r="R263" s="21">
        <f t="shared" si="129"/>
        <v>415000</v>
      </c>
      <c r="S263" s="21">
        <f t="shared" si="129"/>
        <v>415000</v>
      </c>
      <c r="T263" s="21">
        <f t="shared" si="129"/>
        <v>430750</v>
      </c>
      <c r="U263" s="21">
        <f t="shared" si="129"/>
        <v>430750</v>
      </c>
      <c r="V263" s="21"/>
      <c r="W263" s="21"/>
      <c r="X263" s="21"/>
      <c r="Y263" s="12"/>
    </row>
    <row r="264" spans="1:25" ht="30" hidden="1" x14ac:dyDescent="0.2">
      <c r="A264" s="29" t="s">
        <v>193</v>
      </c>
      <c r="B264" s="29">
        <v>11</v>
      </c>
      <c r="C264" s="50" t="s">
        <v>101</v>
      </c>
      <c r="D264" s="31">
        <v>3291</v>
      </c>
      <c r="E264" s="32" t="s">
        <v>62</v>
      </c>
      <c r="F264" s="36"/>
      <c r="G264" s="1">
        <v>400000</v>
      </c>
      <c r="H264" s="1">
        <v>400000</v>
      </c>
      <c r="I264" s="1">
        <v>400000</v>
      </c>
      <c r="J264" s="1">
        <v>400000</v>
      </c>
      <c r="K264" s="1">
        <v>0</v>
      </c>
      <c r="L264" s="33">
        <f t="shared" si="111"/>
        <v>0</v>
      </c>
      <c r="M264" s="1">
        <v>400000</v>
      </c>
      <c r="N264" s="1">
        <v>400000</v>
      </c>
      <c r="O264" s="1">
        <v>300000</v>
      </c>
      <c r="P264" s="1">
        <f t="shared" si="125"/>
        <v>300000</v>
      </c>
      <c r="Q264" s="1">
        <v>400000</v>
      </c>
      <c r="R264" s="1">
        <v>315000</v>
      </c>
      <c r="S264" s="1">
        <f t="shared" si="126"/>
        <v>315000</v>
      </c>
      <c r="T264" s="1">
        <v>330750</v>
      </c>
      <c r="U264" s="1">
        <f t="shared" si="127"/>
        <v>330750</v>
      </c>
    </row>
    <row r="265" spans="1:25" hidden="1" x14ac:dyDescent="0.2">
      <c r="A265" s="29" t="s">
        <v>193</v>
      </c>
      <c r="B265" s="29">
        <v>11</v>
      </c>
      <c r="C265" s="50" t="s">
        <v>101</v>
      </c>
      <c r="D265" s="31">
        <v>3292</v>
      </c>
      <c r="E265" s="32" t="s">
        <v>63</v>
      </c>
      <c r="G265" s="1">
        <v>100000</v>
      </c>
      <c r="H265" s="1">
        <v>100000</v>
      </c>
      <c r="I265" s="1">
        <v>100000</v>
      </c>
      <c r="J265" s="1">
        <v>100000</v>
      </c>
      <c r="K265" s="1">
        <v>99666.76</v>
      </c>
      <c r="L265" s="33">
        <f t="shared" si="111"/>
        <v>99.666759999999996</v>
      </c>
      <c r="M265" s="1">
        <v>100000</v>
      </c>
      <c r="N265" s="1">
        <v>100000</v>
      </c>
      <c r="O265" s="1">
        <v>100000</v>
      </c>
      <c r="P265" s="1">
        <f t="shared" si="125"/>
        <v>100000</v>
      </c>
      <c r="Q265" s="1">
        <v>100000</v>
      </c>
      <c r="R265" s="1">
        <v>100000</v>
      </c>
      <c r="S265" s="1">
        <f t="shared" si="126"/>
        <v>100000</v>
      </c>
      <c r="T265" s="1">
        <v>100000</v>
      </c>
      <c r="U265" s="1">
        <f t="shared" si="127"/>
        <v>100000</v>
      </c>
    </row>
    <row r="266" spans="1:25" ht="94.5" x14ac:dyDescent="0.2">
      <c r="A266" s="277" t="s">
        <v>195</v>
      </c>
      <c r="B266" s="277"/>
      <c r="C266" s="277"/>
      <c r="D266" s="277"/>
      <c r="E266" s="20" t="s">
        <v>196</v>
      </c>
      <c r="F266" s="38" t="s">
        <v>181</v>
      </c>
      <c r="G266" s="21">
        <f>G267+G269+G271+G274</f>
        <v>383000</v>
      </c>
      <c r="H266" s="21">
        <f t="shared" ref="H266:U266" si="130">H267+H269+H271+H274</f>
        <v>383000</v>
      </c>
      <c r="I266" s="21">
        <f t="shared" si="130"/>
        <v>383000</v>
      </c>
      <c r="J266" s="21">
        <f t="shared" si="130"/>
        <v>383000</v>
      </c>
      <c r="K266" s="21">
        <f t="shared" si="130"/>
        <v>71847.81</v>
      </c>
      <c r="L266" s="22">
        <f t="shared" si="111"/>
        <v>18.759219321148823</v>
      </c>
      <c r="M266" s="21">
        <f t="shared" si="130"/>
        <v>383000</v>
      </c>
      <c r="N266" s="21">
        <f t="shared" si="130"/>
        <v>383000</v>
      </c>
      <c r="O266" s="21">
        <f t="shared" si="130"/>
        <v>383000</v>
      </c>
      <c r="P266" s="21">
        <f t="shared" si="130"/>
        <v>383000</v>
      </c>
      <c r="Q266" s="21">
        <f t="shared" si="130"/>
        <v>383000</v>
      </c>
      <c r="R266" s="21">
        <f t="shared" si="130"/>
        <v>420000</v>
      </c>
      <c r="S266" s="21">
        <f t="shared" si="130"/>
        <v>420000</v>
      </c>
      <c r="T266" s="21">
        <f t="shared" si="130"/>
        <v>460000</v>
      </c>
      <c r="U266" s="21">
        <f t="shared" si="130"/>
        <v>460000</v>
      </c>
    </row>
    <row r="267" spans="1:25" s="23" customFormat="1" ht="15.75" hidden="1" x14ac:dyDescent="0.2">
      <c r="A267" s="25" t="s">
        <v>197</v>
      </c>
      <c r="B267" s="25">
        <v>11</v>
      </c>
      <c r="C267" s="49" t="s">
        <v>101</v>
      </c>
      <c r="D267" s="27">
        <v>322</v>
      </c>
      <c r="E267" s="20"/>
      <c r="F267" s="20"/>
      <c r="G267" s="21">
        <f>SUM(G268)</f>
        <v>60000</v>
      </c>
      <c r="H267" s="21">
        <f t="shared" ref="H267:U267" si="131">SUM(H268)</f>
        <v>60000</v>
      </c>
      <c r="I267" s="21">
        <f t="shared" si="131"/>
        <v>60000</v>
      </c>
      <c r="J267" s="21">
        <f t="shared" si="131"/>
        <v>60000</v>
      </c>
      <c r="K267" s="21">
        <f t="shared" si="131"/>
        <v>0</v>
      </c>
      <c r="L267" s="22">
        <f t="shared" si="111"/>
        <v>0</v>
      </c>
      <c r="M267" s="21">
        <f t="shared" si="131"/>
        <v>60000</v>
      </c>
      <c r="N267" s="21">
        <f t="shared" si="131"/>
        <v>60000</v>
      </c>
      <c r="O267" s="21">
        <f t="shared" si="131"/>
        <v>60000</v>
      </c>
      <c r="P267" s="21">
        <f t="shared" si="131"/>
        <v>60000</v>
      </c>
      <c r="Q267" s="21">
        <f t="shared" si="131"/>
        <v>60000</v>
      </c>
      <c r="R267" s="21">
        <f t="shared" si="131"/>
        <v>70000</v>
      </c>
      <c r="S267" s="21">
        <f t="shared" si="131"/>
        <v>70000</v>
      </c>
      <c r="T267" s="21">
        <f t="shared" si="131"/>
        <v>80000</v>
      </c>
      <c r="U267" s="21">
        <f t="shared" si="131"/>
        <v>80000</v>
      </c>
      <c r="V267" s="21"/>
      <c r="W267" s="21"/>
      <c r="X267" s="21"/>
      <c r="Y267" s="12"/>
    </row>
    <row r="268" spans="1:25" s="23" customFormat="1" ht="30" hidden="1" x14ac:dyDescent="0.2">
      <c r="A268" s="29" t="s">
        <v>197</v>
      </c>
      <c r="B268" s="29">
        <v>11</v>
      </c>
      <c r="C268" s="50" t="s">
        <v>101</v>
      </c>
      <c r="D268" s="31">
        <v>3224</v>
      </c>
      <c r="E268" s="32" t="s">
        <v>155</v>
      </c>
      <c r="F268" s="32"/>
      <c r="G268" s="1">
        <v>60000</v>
      </c>
      <c r="H268" s="1">
        <v>60000</v>
      </c>
      <c r="I268" s="1">
        <v>60000</v>
      </c>
      <c r="J268" s="1">
        <v>60000</v>
      </c>
      <c r="K268" s="1">
        <v>0</v>
      </c>
      <c r="L268" s="33">
        <f t="shared" si="111"/>
        <v>0</v>
      </c>
      <c r="M268" s="1">
        <v>60000</v>
      </c>
      <c r="N268" s="1">
        <v>60000</v>
      </c>
      <c r="O268" s="1">
        <v>60000</v>
      </c>
      <c r="P268" s="1">
        <f>O268</f>
        <v>60000</v>
      </c>
      <c r="Q268" s="1">
        <v>60000</v>
      </c>
      <c r="R268" s="1">
        <v>70000</v>
      </c>
      <c r="S268" s="1">
        <f>R268</f>
        <v>70000</v>
      </c>
      <c r="T268" s="1">
        <v>80000</v>
      </c>
      <c r="U268" s="1">
        <f>T268</f>
        <v>80000</v>
      </c>
      <c r="V268" s="21"/>
      <c r="W268" s="21"/>
      <c r="X268" s="21"/>
      <c r="Y268" s="12"/>
    </row>
    <row r="269" spans="1:25" s="23" customFormat="1" ht="15.75" hidden="1" x14ac:dyDescent="0.2">
      <c r="A269" s="25" t="s">
        <v>197</v>
      </c>
      <c r="B269" s="25">
        <v>11</v>
      </c>
      <c r="C269" s="49" t="s">
        <v>101</v>
      </c>
      <c r="D269" s="27">
        <v>323</v>
      </c>
      <c r="E269" s="20"/>
      <c r="F269" s="20"/>
      <c r="G269" s="21">
        <f>SUM(G270)</f>
        <v>220000</v>
      </c>
      <c r="H269" s="21">
        <f t="shared" ref="H269:U269" si="132">SUM(H270)</f>
        <v>220000</v>
      </c>
      <c r="I269" s="21">
        <f t="shared" si="132"/>
        <v>220000</v>
      </c>
      <c r="J269" s="21">
        <f t="shared" si="132"/>
        <v>220000</v>
      </c>
      <c r="K269" s="21">
        <f t="shared" si="132"/>
        <v>71847.81</v>
      </c>
      <c r="L269" s="22">
        <f t="shared" si="111"/>
        <v>32.658095454545453</v>
      </c>
      <c r="M269" s="21">
        <f t="shared" si="132"/>
        <v>220000</v>
      </c>
      <c r="N269" s="21">
        <f t="shared" si="132"/>
        <v>220000</v>
      </c>
      <c r="O269" s="21">
        <f t="shared" si="132"/>
        <v>220000</v>
      </c>
      <c r="P269" s="21">
        <f t="shared" si="132"/>
        <v>220000</v>
      </c>
      <c r="Q269" s="21">
        <f t="shared" si="132"/>
        <v>220000</v>
      </c>
      <c r="R269" s="21">
        <f t="shared" si="132"/>
        <v>235000</v>
      </c>
      <c r="S269" s="21">
        <f t="shared" si="132"/>
        <v>235000</v>
      </c>
      <c r="T269" s="21">
        <f t="shared" si="132"/>
        <v>250000</v>
      </c>
      <c r="U269" s="21">
        <f t="shared" si="132"/>
        <v>250000</v>
      </c>
      <c r="V269" s="21"/>
      <c r="W269" s="21"/>
      <c r="X269" s="21"/>
      <c r="Y269" s="12"/>
    </row>
    <row r="270" spans="1:25" hidden="1" x14ac:dyDescent="0.2">
      <c r="A270" s="29" t="s">
        <v>197</v>
      </c>
      <c r="B270" s="29">
        <v>11</v>
      </c>
      <c r="C270" s="50" t="s">
        <v>101</v>
      </c>
      <c r="D270" s="31">
        <v>3232</v>
      </c>
      <c r="E270" s="32" t="s">
        <v>53</v>
      </c>
      <c r="G270" s="1">
        <v>220000</v>
      </c>
      <c r="H270" s="1">
        <v>220000</v>
      </c>
      <c r="I270" s="1">
        <v>220000</v>
      </c>
      <c r="J270" s="1">
        <v>220000</v>
      </c>
      <c r="K270" s="1">
        <v>71847.81</v>
      </c>
      <c r="L270" s="33">
        <f t="shared" si="111"/>
        <v>32.658095454545453</v>
      </c>
      <c r="M270" s="1">
        <v>220000</v>
      </c>
      <c r="N270" s="1">
        <v>220000</v>
      </c>
      <c r="O270" s="1">
        <v>220000</v>
      </c>
      <c r="P270" s="1">
        <f>O270</f>
        <v>220000</v>
      </c>
      <c r="Q270" s="1">
        <v>220000</v>
      </c>
      <c r="R270" s="1">
        <v>235000</v>
      </c>
      <c r="S270" s="1">
        <f>R270</f>
        <v>235000</v>
      </c>
      <c r="T270" s="1">
        <v>250000</v>
      </c>
      <c r="U270" s="1">
        <f>T270</f>
        <v>250000</v>
      </c>
    </row>
    <row r="271" spans="1:25" s="23" customFormat="1" ht="15.75" hidden="1" x14ac:dyDescent="0.2">
      <c r="A271" s="25" t="s">
        <v>197</v>
      </c>
      <c r="B271" s="25">
        <v>11</v>
      </c>
      <c r="C271" s="49" t="s">
        <v>101</v>
      </c>
      <c r="D271" s="27">
        <v>422</v>
      </c>
      <c r="E271" s="20"/>
      <c r="F271" s="20"/>
      <c r="G271" s="21">
        <f>SUM(G272:G273)</f>
        <v>53000</v>
      </c>
      <c r="H271" s="21">
        <f t="shared" ref="H271:U271" si="133">SUM(H272:H273)</f>
        <v>53000</v>
      </c>
      <c r="I271" s="21">
        <f t="shared" si="133"/>
        <v>53000</v>
      </c>
      <c r="J271" s="21">
        <f t="shared" si="133"/>
        <v>53000</v>
      </c>
      <c r="K271" s="21">
        <f t="shared" si="133"/>
        <v>0</v>
      </c>
      <c r="L271" s="22">
        <f t="shared" si="111"/>
        <v>0</v>
      </c>
      <c r="M271" s="21">
        <f t="shared" si="133"/>
        <v>53000</v>
      </c>
      <c r="N271" s="21">
        <f t="shared" si="133"/>
        <v>53000</v>
      </c>
      <c r="O271" s="21">
        <f t="shared" si="133"/>
        <v>53000</v>
      </c>
      <c r="P271" s="21">
        <f t="shared" si="133"/>
        <v>53000</v>
      </c>
      <c r="Q271" s="21">
        <f t="shared" si="133"/>
        <v>53000</v>
      </c>
      <c r="R271" s="21">
        <f t="shared" si="133"/>
        <v>60000</v>
      </c>
      <c r="S271" s="21">
        <f t="shared" si="133"/>
        <v>60000</v>
      </c>
      <c r="T271" s="21">
        <f t="shared" si="133"/>
        <v>70000</v>
      </c>
      <c r="U271" s="21">
        <f t="shared" si="133"/>
        <v>70000</v>
      </c>
      <c r="V271" s="21"/>
      <c r="W271" s="21"/>
      <c r="X271" s="21"/>
      <c r="Y271" s="12"/>
    </row>
    <row r="272" spans="1:25" hidden="1" x14ac:dyDescent="0.2">
      <c r="A272" s="29" t="s">
        <v>197</v>
      </c>
      <c r="B272" s="29">
        <v>11</v>
      </c>
      <c r="C272" s="50" t="s">
        <v>101</v>
      </c>
      <c r="D272" s="31">
        <v>4222</v>
      </c>
      <c r="E272" s="32" t="s">
        <v>75</v>
      </c>
      <c r="G272" s="1">
        <v>3000</v>
      </c>
      <c r="H272" s="1">
        <v>3000</v>
      </c>
      <c r="I272" s="1">
        <v>3000</v>
      </c>
      <c r="J272" s="1">
        <v>3000</v>
      </c>
      <c r="K272" s="1">
        <v>0</v>
      </c>
      <c r="L272" s="33">
        <f t="shared" si="111"/>
        <v>0</v>
      </c>
      <c r="M272" s="1">
        <v>3000</v>
      </c>
      <c r="N272" s="1">
        <v>3000</v>
      </c>
      <c r="O272" s="1">
        <v>3000</v>
      </c>
      <c r="P272" s="1">
        <f>O272</f>
        <v>3000</v>
      </c>
      <c r="Q272" s="1">
        <v>3000</v>
      </c>
      <c r="R272" s="1">
        <v>5000</v>
      </c>
      <c r="S272" s="1">
        <f>R272</f>
        <v>5000</v>
      </c>
      <c r="T272" s="1">
        <v>10000</v>
      </c>
      <c r="U272" s="1">
        <f>T272</f>
        <v>10000</v>
      </c>
    </row>
    <row r="273" spans="1:25" hidden="1" x14ac:dyDescent="0.2">
      <c r="A273" s="29" t="s">
        <v>197</v>
      </c>
      <c r="B273" s="29">
        <v>11</v>
      </c>
      <c r="C273" s="50" t="s">
        <v>101</v>
      </c>
      <c r="D273" s="31">
        <v>4227</v>
      </c>
      <c r="E273" s="32" t="s">
        <v>77</v>
      </c>
      <c r="G273" s="1">
        <v>50000</v>
      </c>
      <c r="H273" s="1">
        <v>50000</v>
      </c>
      <c r="I273" s="1">
        <v>50000</v>
      </c>
      <c r="J273" s="1">
        <v>50000</v>
      </c>
      <c r="K273" s="1">
        <v>0</v>
      </c>
      <c r="L273" s="33">
        <f t="shared" si="111"/>
        <v>0</v>
      </c>
      <c r="M273" s="1">
        <v>50000</v>
      </c>
      <c r="N273" s="1">
        <v>50000</v>
      </c>
      <c r="O273" s="1">
        <v>50000</v>
      </c>
      <c r="P273" s="1">
        <f>O273</f>
        <v>50000</v>
      </c>
      <c r="Q273" s="1">
        <v>50000</v>
      </c>
      <c r="R273" s="1">
        <v>55000</v>
      </c>
      <c r="S273" s="1">
        <f>R273</f>
        <v>55000</v>
      </c>
      <c r="T273" s="1">
        <v>60000</v>
      </c>
      <c r="U273" s="1">
        <f>T273</f>
        <v>60000</v>
      </c>
    </row>
    <row r="274" spans="1:25" s="23" customFormat="1" ht="15.75" hidden="1" x14ac:dyDescent="0.2">
      <c r="A274" s="25" t="s">
        <v>197</v>
      </c>
      <c r="B274" s="25">
        <v>11</v>
      </c>
      <c r="C274" s="49" t="s">
        <v>101</v>
      </c>
      <c r="D274" s="27">
        <v>453</v>
      </c>
      <c r="E274" s="20"/>
      <c r="F274" s="20"/>
      <c r="G274" s="21">
        <f>SUM(G275)</f>
        <v>50000</v>
      </c>
      <c r="H274" s="21">
        <f t="shared" ref="H274:U274" si="134">SUM(H275)</f>
        <v>50000</v>
      </c>
      <c r="I274" s="21">
        <f t="shared" si="134"/>
        <v>50000</v>
      </c>
      <c r="J274" s="21">
        <f t="shared" si="134"/>
        <v>50000</v>
      </c>
      <c r="K274" s="21">
        <f t="shared" si="134"/>
        <v>0</v>
      </c>
      <c r="L274" s="22">
        <f t="shared" si="111"/>
        <v>0</v>
      </c>
      <c r="M274" s="21">
        <f t="shared" si="134"/>
        <v>50000</v>
      </c>
      <c r="N274" s="21">
        <f t="shared" si="134"/>
        <v>50000</v>
      </c>
      <c r="O274" s="21">
        <f t="shared" si="134"/>
        <v>50000</v>
      </c>
      <c r="P274" s="21">
        <f t="shared" si="134"/>
        <v>50000</v>
      </c>
      <c r="Q274" s="21">
        <f t="shared" si="134"/>
        <v>50000</v>
      </c>
      <c r="R274" s="21">
        <f t="shared" si="134"/>
        <v>55000</v>
      </c>
      <c r="S274" s="21">
        <f t="shared" si="134"/>
        <v>55000</v>
      </c>
      <c r="T274" s="21">
        <f t="shared" si="134"/>
        <v>60000</v>
      </c>
      <c r="U274" s="21">
        <f t="shared" si="134"/>
        <v>60000</v>
      </c>
      <c r="V274" s="21"/>
      <c r="W274" s="21"/>
      <c r="X274" s="21"/>
      <c r="Y274" s="12"/>
    </row>
    <row r="275" spans="1:25" hidden="1" x14ac:dyDescent="0.2">
      <c r="A275" s="29" t="s">
        <v>197</v>
      </c>
      <c r="B275" s="29">
        <v>11</v>
      </c>
      <c r="C275" s="50" t="s">
        <v>101</v>
      </c>
      <c r="D275" s="31">
        <v>4531</v>
      </c>
      <c r="E275" s="32" t="s">
        <v>198</v>
      </c>
      <c r="G275" s="1">
        <v>50000</v>
      </c>
      <c r="H275" s="1">
        <v>50000</v>
      </c>
      <c r="I275" s="1">
        <v>50000</v>
      </c>
      <c r="J275" s="1">
        <v>50000</v>
      </c>
      <c r="K275" s="1">
        <v>0</v>
      </c>
      <c r="L275" s="33">
        <f t="shared" si="111"/>
        <v>0</v>
      </c>
      <c r="M275" s="1">
        <v>50000</v>
      </c>
      <c r="N275" s="1">
        <v>50000</v>
      </c>
      <c r="O275" s="1">
        <v>50000</v>
      </c>
      <c r="P275" s="1">
        <f>O275</f>
        <v>50000</v>
      </c>
      <c r="Q275" s="1">
        <v>50000</v>
      </c>
      <c r="R275" s="1">
        <v>55000</v>
      </c>
      <c r="S275" s="1">
        <f>R275</f>
        <v>55000</v>
      </c>
      <c r="T275" s="1">
        <v>60000</v>
      </c>
      <c r="U275" s="1">
        <f>T275</f>
        <v>60000</v>
      </c>
    </row>
    <row r="276" spans="1:25" ht="94.5" x14ac:dyDescent="0.2">
      <c r="A276" s="277" t="s">
        <v>199</v>
      </c>
      <c r="B276" s="277"/>
      <c r="C276" s="277"/>
      <c r="D276" s="277"/>
      <c r="E276" s="20" t="s">
        <v>200</v>
      </c>
      <c r="F276" s="38" t="s">
        <v>181</v>
      </c>
      <c r="G276" s="21">
        <f>G277+G279+G283+G286+G288</f>
        <v>513000</v>
      </c>
      <c r="H276" s="21">
        <f t="shared" ref="H276:U276" si="135">H277+H279+H283+H286+H288</f>
        <v>513000</v>
      </c>
      <c r="I276" s="21">
        <f t="shared" si="135"/>
        <v>513000</v>
      </c>
      <c r="J276" s="21">
        <f t="shared" si="135"/>
        <v>513000</v>
      </c>
      <c r="K276" s="21">
        <f t="shared" si="135"/>
        <v>67329.08</v>
      </c>
      <c r="L276" s="22">
        <f t="shared" si="111"/>
        <v>13.124576998050683</v>
      </c>
      <c r="M276" s="21">
        <f t="shared" si="135"/>
        <v>415000</v>
      </c>
      <c r="N276" s="21">
        <f t="shared" si="135"/>
        <v>415000</v>
      </c>
      <c r="O276" s="21">
        <f t="shared" si="135"/>
        <v>450000</v>
      </c>
      <c r="P276" s="21">
        <f t="shared" si="135"/>
        <v>450000</v>
      </c>
      <c r="Q276" s="21">
        <f t="shared" si="135"/>
        <v>513000</v>
      </c>
      <c r="R276" s="21">
        <f t="shared" si="135"/>
        <v>505250</v>
      </c>
      <c r="S276" s="21">
        <f t="shared" si="135"/>
        <v>505250</v>
      </c>
      <c r="T276" s="21">
        <f t="shared" si="135"/>
        <v>560763</v>
      </c>
      <c r="U276" s="21">
        <f t="shared" si="135"/>
        <v>560763</v>
      </c>
    </row>
    <row r="277" spans="1:25" s="23" customFormat="1" ht="15.75" hidden="1" x14ac:dyDescent="0.2">
      <c r="A277" s="24" t="s">
        <v>201</v>
      </c>
      <c r="B277" s="25">
        <v>11</v>
      </c>
      <c r="C277" s="26" t="s">
        <v>101</v>
      </c>
      <c r="D277" s="27">
        <v>322</v>
      </c>
      <c r="E277" s="20"/>
      <c r="F277" s="20"/>
      <c r="G277" s="21">
        <f>SUM(G278)</f>
        <v>15000</v>
      </c>
      <c r="H277" s="21">
        <f t="shared" ref="H277:U277" si="136">SUM(H278)</f>
        <v>15000</v>
      </c>
      <c r="I277" s="21">
        <f t="shared" si="136"/>
        <v>15000</v>
      </c>
      <c r="J277" s="21">
        <f t="shared" si="136"/>
        <v>15000</v>
      </c>
      <c r="K277" s="21">
        <f t="shared" si="136"/>
        <v>2358.23</v>
      </c>
      <c r="L277" s="22">
        <f t="shared" si="111"/>
        <v>15.721533333333335</v>
      </c>
      <c r="M277" s="21">
        <f t="shared" si="136"/>
        <v>25000</v>
      </c>
      <c r="N277" s="21">
        <f t="shared" si="136"/>
        <v>25000</v>
      </c>
      <c r="O277" s="21">
        <f t="shared" si="136"/>
        <v>15000</v>
      </c>
      <c r="P277" s="21">
        <f t="shared" si="136"/>
        <v>15000</v>
      </c>
      <c r="Q277" s="21">
        <f t="shared" si="136"/>
        <v>35000</v>
      </c>
      <c r="R277" s="21">
        <f t="shared" si="136"/>
        <v>20000</v>
      </c>
      <c r="S277" s="21">
        <f t="shared" si="136"/>
        <v>20000</v>
      </c>
      <c r="T277" s="21">
        <f t="shared" si="136"/>
        <v>25000</v>
      </c>
      <c r="U277" s="21">
        <f t="shared" si="136"/>
        <v>25000</v>
      </c>
      <c r="V277" s="21"/>
      <c r="W277" s="21"/>
      <c r="X277" s="21"/>
      <c r="Y277" s="12"/>
    </row>
    <row r="278" spans="1:25" ht="30" hidden="1" x14ac:dyDescent="0.2">
      <c r="A278" s="28" t="s">
        <v>201</v>
      </c>
      <c r="B278" s="29">
        <v>11</v>
      </c>
      <c r="C278" s="30" t="s">
        <v>101</v>
      </c>
      <c r="D278" s="31">
        <v>3224</v>
      </c>
      <c r="E278" s="32" t="s">
        <v>155</v>
      </c>
      <c r="G278" s="1">
        <v>15000</v>
      </c>
      <c r="H278" s="1">
        <v>15000</v>
      </c>
      <c r="I278" s="1">
        <v>15000</v>
      </c>
      <c r="J278" s="1">
        <v>15000</v>
      </c>
      <c r="K278" s="1">
        <v>2358.23</v>
      </c>
      <c r="L278" s="33">
        <f t="shared" si="111"/>
        <v>15.721533333333335</v>
      </c>
      <c r="M278" s="1">
        <v>25000</v>
      </c>
      <c r="N278" s="1">
        <v>25000</v>
      </c>
      <c r="O278" s="1">
        <v>15000</v>
      </c>
      <c r="P278" s="1">
        <f>O278</f>
        <v>15000</v>
      </c>
      <c r="Q278" s="1">
        <v>35000</v>
      </c>
      <c r="R278" s="1">
        <v>20000</v>
      </c>
      <c r="S278" s="1">
        <f>R278</f>
        <v>20000</v>
      </c>
      <c r="T278" s="1">
        <v>25000</v>
      </c>
      <c r="U278" s="1">
        <f>T278</f>
        <v>25000</v>
      </c>
    </row>
    <row r="279" spans="1:25" s="23" customFormat="1" ht="15.75" hidden="1" x14ac:dyDescent="0.2">
      <c r="A279" s="24" t="s">
        <v>201</v>
      </c>
      <c r="B279" s="25">
        <v>11</v>
      </c>
      <c r="C279" s="26" t="s">
        <v>101</v>
      </c>
      <c r="D279" s="27">
        <v>323</v>
      </c>
      <c r="E279" s="20"/>
      <c r="F279" s="20"/>
      <c r="G279" s="21">
        <f>SUM(G280:G282)</f>
        <v>150000</v>
      </c>
      <c r="H279" s="21">
        <f t="shared" ref="H279:U279" si="137">SUM(H280:H282)</f>
        <v>150000</v>
      </c>
      <c r="I279" s="21">
        <f t="shared" si="137"/>
        <v>150000</v>
      </c>
      <c r="J279" s="21">
        <f t="shared" si="137"/>
        <v>150000</v>
      </c>
      <c r="K279" s="21">
        <f t="shared" si="137"/>
        <v>16185.33</v>
      </c>
      <c r="L279" s="22">
        <f t="shared" si="111"/>
        <v>10.79022</v>
      </c>
      <c r="M279" s="21">
        <f t="shared" si="137"/>
        <v>140000</v>
      </c>
      <c r="N279" s="21">
        <f t="shared" si="137"/>
        <v>140000</v>
      </c>
      <c r="O279" s="21">
        <f t="shared" si="137"/>
        <v>150000</v>
      </c>
      <c r="P279" s="21">
        <f t="shared" si="137"/>
        <v>150000</v>
      </c>
      <c r="Q279" s="21">
        <f t="shared" si="137"/>
        <v>130000</v>
      </c>
      <c r="R279" s="21">
        <f t="shared" si="137"/>
        <v>185000</v>
      </c>
      <c r="S279" s="21">
        <f t="shared" si="137"/>
        <v>185000</v>
      </c>
      <c r="T279" s="21">
        <f t="shared" si="137"/>
        <v>220000</v>
      </c>
      <c r="U279" s="21">
        <f t="shared" si="137"/>
        <v>220000</v>
      </c>
      <c r="V279" s="21"/>
      <c r="W279" s="21"/>
      <c r="X279" s="21"/>
      <c r="Y279" s="12"/>
    </row>
    <row r="280" spans="1:25" hidden="1" x14ac:dyDescent="0.2">
      <c r="A280" s="28" t="s">
        <v>201</v>
      </c>
      <c r="B280" s="29">
        <v>11</v>
      </c>
      <c r="C280" s="30" t="s">
        <v>101</v>
      </c>
      <c r="D280" s="31">
        <v>3232</v>
      </c>
      <c r="E280" s="32" t="s">
        <v>53</v>
      </c>
      <c r="G280" s="1">
        <v>70000</v>
      </c>
      <c r="H280" s="1">
        <v>70000</v>
      </c>
      <c r="I280" s="1">
        <v>70000</v>
      </c>
      <c r="J280" s="1">
        <v>70000</v>
      </c>
      <c r="K280" s="1">
        <v>4474.6000000000004</v>
      </c>
      <c r="L280" s="33">
        <f t="shared" si="111"/>
        <v>6.3922857142857143</v>
      </c>
      <c r="M280" s="1">
        <v>60000</v>
      </c>
      <c r="N280" s="1">
        <v>60000</v>
      </c>
      <c r="O280" s="1">
        <v>70000</v>
      </c>
      <c r="P280" s="1">
        <f t="shared" ref="P280:P289" si="138">O280</f>
        <v>70000</v>
      </c>
      <c r="Q280" s="1">
        <v>50000</v>
      </c>
      <c r="R280" s="1">
        <v>80000</v>
      </c>
      <c r="S280" s="1">
        <f t="shared" ref="S280:S289" si="139">R280</f>
        <v>80000</v>
      </c>
      <c r="T280" s="1">
        <v>90000</v>
      </c>
      <c r="U280" s="1">
        <f t="shared" ref="U280:U289" si="140">T280</f>
        <v>90000</v>
      </c>
    </row>
    <row r="281" spans="1:25" hidden="1" x14ac:dyDescent="0.2">
      <c r="A281" s="28" t="s">
        <v>201</v>
      </c>
      <c r="B281" s="29">
        <v>11</v>
      </c>
      <c r="C281" s="30" t="s">
        <v>101</v>
      </c>
      <c r="D281" s="31">
        <v>3237</v>
      </c>
      <c r="E281" s="32" t="s">
        <v>58</v>
      </c>
      <c r="G281" s="1">
        <v>30000</v>
      </c>
      <c r="H281" s="1">
        <v>30000</v>
      </c>
      <c r="I281" s="1">
        <v>30000</v>
      </c>
      <c r="J281" s="1">
        <v>30000</v>
      </c>
      <c r="K281" s="1">
        <v>11710.73</v>
      </c>
      <c r="L281" s="33">
        <f t="shared" si="111"/>
        <v>39.035766666666667</v>
      </c>
      <c r="M281" s="1">
        <v>30000</v>
      </c>
      <c r="N281" s="1">
        <v>30000</v>
      </c>
      <c r="O281" s="1">
        <v>30000</v>
      </c>
      <c r="P281" s="1">
        <f t="shared" si="138"/>
        <v>30000</v>
      </c>
      <c r="Q281" s="1">
        <v>30000</v>
      </c>
      <c r="R281" s="1">
        <v>30000</v>
      </c>
      <c r="S281" s="1">
        <f t="shared" si="139"/>
        <v>30000</v>
      </c>
      <c r="T281" s="1">
        <v>30000</v>
      </c>
      <c r="U281" s="1">
        <f t="shared" si="140"/>
        <v>30000</v>
      </c>
    </row>
    <row r="282" spans="1:25" hidden="1" x14ac:dyDescent="0.2">
      <c r="A282" s="28" t="s">
        <v>201</v>
      </c>
      <c r="B282" s="29">
        <v>11</v>
      </c>
      <c r="C282" s="30" t="s">
        <v>101</v>
      </c>
      <c r="D282" s="31">
        <v>3238</v>
      </c>
      <c r="E282" s="32" t="s">
        <v>59</v>
      </c>
      <c r="G282" s="1">
        <v>50000</v>
      </c>
      <c r="H282" s="1">
        <v>50000</v>
      </c>
      <c r="I282" s="1">
        <v>50000</v>
      </c>
      <c r="J282" s="1">
        <v>50000</v>
      </c>
      <c r="K282" s="1">
        <v>0</v>
      </c>
      <c r="L282" s="33">
        <f t="shared" si="111"/>
        <v>0</v>
      </c>
      <c r="M282" s="1">
        <v>50000</v>
      </c>
      <c r="N282" s="1">
        <v>50000</v>
      </c>
      <c r="O282" s="1">
        <v>50000</v>
      </c>
      <c r="P282" s="1">
        <f t="shared" si="138"/>
        <v>50000</v>
      </c>
      <c r="Q282" s="1">
        <v>50000</v>
      </c>
      <c r="R282" s="1">
        <v>75000</v>
      </c>
      <c r="S282" s="1">
        <f t="shared" si="139"/>
        <v>75000</v>
      </c>
      <c r="T282" s="1">
        <v>100000</v>
      </c>
      <c r="U282" s="1">
        <f t="shared" si="140"/>
        <v>100000</v>
      </c>
    </row>
    <row r="283" spans="1:25" s="23" customFormat="1" ht="15.75" hidden="1" x14ac:dyDescent="0.2">
      <c r="A283" s="24" t="s">
        <v>201</v>
      </c>
      <c r="B283" s="25">
        <v>11</v>
      </c>
      <c r="C283" s="26" t="s">
        <v>101</v>
      </c>
      <c r="D283" s="27">
        <v>412</v>
      </c>
      <c r="E283" s="20"/>
      <c r="F283" s="20"/>
      <c r="G283" s="21">
        <f>SUM(G284:G285)</f>
        <v>130000</v>
      </c>
      <c r="H283" s="21">
        <f t="shared" ref="H283:U283" si="141">SUM(H284:H285)</f>
        <v>130000</v>
      </c>
      <c r="I283" s="21">
        <f t="shared" si="141"/>
        <v>130000</v>
      </c>
      <c r="J283" s="21">
        <f t="shared" si="141"/>
        <v>130000</v>
      </c>
      <c r="K283" s="21">
        <f t="shared" si="141"/>
        <v>0</v>
      </c>
      <c r="L283" s="22">
        <f t="shared" si="111"/>
        <v>0</v>
      </c>
      <c r="M283" s="21">
        <f t="shared" si="141"/>
        <v>100000</v>
      </c>
      <c r="N283" s="21">
        <f t="shared" si="141"/>
        <v>100000</v>
      </c>
      <c r="O283" s="21">
        <f t="shared" si="141"/>
        <v>130000</v>
      </c>
      <c r="P283" s="21">
        <f t="shared" si="141"/>
        <v>130000</v>
      </c>
      <c r="Q283" s="21">
        <f t="shared" si="141"/>
        <v>130000</v>
      </c>
      <c r="R283" s="21">
        <f t="shared" si="141"/>
        <v>130000</v>
      </c>
      <c r="S283" s="21">
        <f t="shared" si="141"/>
        <v>130000</v>
      </c>
      <c r="T283" s="21">
        <f t="shared" si="141"/>
        <v>130000</v>
      </c>
      <c r="U283" s="21">
        <f t="shared" si="141"/>
        <v>130000</v>
      </c>
      <c r="V283" s="21"/>
      <c r="W283" s="21"/>
      <c r="X283" s="21"/>
      <c r="Y283" s="12"/>
    </row>
    <row r="284" spans="1:25" s="23" customFormat="1" ht="15.75" hidden="1" x14ac:dyDescent="0.2">
      <c r="A284" s="28" t="s">
        <v>201</v>
      </c>
      <c r="B284" s="29">
        <v>11</v>
      </c>
      <c r="C284" s="30" t="s">
        <v>101</v>
      </c>
      <c r="D284" s="31">
        <v>4123</v>
      </c>
      <c r="E284" s="32" t="s">
        <v>83</v>
      </c>
      <c r="F284" s="32"/>
      <c r="G284" s="1">
        <v>50000</v>
      </c>
      <c r="H284" s="1">
        <v>50000</v>
      </c>
      <c r="I284" s="1">
        <v>50000</v>
      </c>
      <c r="J284" s="1">
        <v>50000</v>
      </c>
      <c r="K284" s="1">
        <v>0</v>
      </c>
      <c r="L284" s="33">
        <f t="shared" si="111"/>
        <v>0</v>
      </c>
      <c r="M284" s="1">
        <v>50000</v>
      </c>
      <c r="N284" s="1">
        <v>50000</v>
      </c>
      <c r="O284" s="1">
        <v>50000</v>
      </c>
      <c r="P284" s="1">
        <f t="shared" si="138"/>
        <v>50000</v>
      </c>
      <c r="Q284" s="1">
        <v>50000</v>
      </c>
      <c r="R284" s="1">
        <v>50000</v>
      </c>
      <c r="S284" s="1">
        <f t="shared" si="139"/>
        <v>50000</v>
      </c>
      <c r="T284" s="1">
        <v>50000</v>
      </c>
      <c r="U284" s="1">
        <f t="shared" si="140"/>
        <v>50000</v>
      </c>
      <c r="V284" s="21"/>
      <c r="W284" s="21"/>
      <c r="X284" s="21"/>
      <c r="Y284" s="12"/>
    </row>
    <row r="285" spans="1:25" hidden="1" x14ac:dyDescent="0.2">
      <c r="A285" s="28" t="s">
        <v>201</v>
      </c>
      <c r="B285" s="29">
        <v>11</v>
      </c>
      <c r="C285" s="30" t="s">
        <v>101</v>
      </c>
      <c r="D285" s="31">
        <v>4126</v>
      </c>
      <c r="E285" s="32" t="s">
        <v>84</v>
      </c>
      <c r="G285" s="1">
        <v>80000</v>
      </c>
      <c r="H285" s="1">
        <v>80000</v>
      </c>
      <c r="I285" s="1">
        <v>80000</v>
      </c>
      <c r="J285" s="1">
        <v>80000</v>
      </c>
      <c r="K285" s="1">
        <v>0</v>
      </c>
      <c r="L285" s="33">
        <f t="shared" si="111"/>
        <v>0</v>
      </c>
      <c r="M285" s="1">
        <v>50000</v>
      </c>
      <c r="N285" s="1">
        <v>50000</v>
      </c>
      <c r="O285" s="1">
        <v>80000</v>
      </c>
      <c r="P285" s="1">
        <f t="shared" si="138"/>
        <v>80000</v>
      </c>
      <c r="Q285" s="1">
        <v>80000</v>
      </c>
      <c r="R285" s="1">
        <v>80000</v>
      </c>
      <c r="S285" s="1">
        <f t="shared" si="139"/>
        <v>80000</v>
      </c>
      <c r="T285" s="1">
        <v>80000</v>
      </c>
      <c r="U285" s="1">
        <f t="shared" si="140"/>
        <v>80000</v>
      </c>
    </row>
    <row r="286" spans="1:25" s="23" customFormat="1" ht="15.75" hidden="1" x14ac:dyDescent="0.2">
      <c r="A286" s="24" t="s">
        <v>201</v>
      </c>
      <c r="B286" s="25">
        <v>11</v>
      </c>
      <c r="C286" s="26" t="s">
        <v>101</v>
      </c>
      <c r="D286" s="27">
        <v>422</v>
      </c>
      <c r="E286" s="20"/>
      <c r="F286" s="20"/>
      <c r="G286" s="21">
        <f>SUM(G287)</f>
        <v>50000</v>
      </c>
      <c r="H286" s="21">
        <f t="shared" ref="H286:U286" si="142">SUM(H287)</f>
        <v>50000</v>
      </c>
      <c r="I286" s="21">
        <f t="shared" si="142"/>
        <v>50000</v>
      </c>
      <c r="J286" s="21">
        <f t="shared" si="142"/>
        <v>50000</v>
      </c>
      <c r="K286" s="21">
        <f t="shared" si="142"/>
        <v>48785.52</v>
      </c>
      <c r="L286" s="22">
        <f t="shared" si="111"/>
        <v>97.571039999999996</v>
      </c>
      <c r="M286" s="21">
        <f t="shared" si="142"/>
        <v>50000</v>
      </c>
      <c r="N286" s="21">
        <f t="shared" si="142"/>
        <v>50000</v>
      </c>
      <c r="O286" s="21">
        <f t="shared" si="142"/>
        <v>50000</v>
      </c>
      <c r="P286" s="21">
        <f t="shared" si="142"/>
        <v>50000</v>
      </c>
      <c r="Q286" s="21">
        <f t="shared" si="142"/>
        <v>50000</v>
      </c>
      <c r="R286" s="21">
        <f t="shared" si="142"/>
        <v>60000</v>
      </c>
      <c r="S286" s="21">
        <f t="shared" si="142"/>
        <v>60000</v>
      </c>
      <c r="T286" s="21">
        <f t="shared" si="142"/>
        <v>70000</v>
      </c>
      <c r="U286" s="21">
        <f t="shared" si="142"/>
        <v>70000</v>
      </c>
      <c r="V286" s="21"/>
      <c r="W286" s="21"/>
      <c r="X286" s="21"/>
      <c r="Y286" s="12"/>
    </row>
    <row r="287" spans="1:25" hidden="1" x14ac:dyDescent="0.2">
      <c r="A287" s="28" t="s">
        <v>201</v>
      </c>
      <c r="B287" s="29">
        <v>11</v>
      </c>
      <c r="C287" s="30" t="s">
        <v>101</v>
      </c>
      <c r="D287" s="31">
        <v>4221</v>
      </c>
      <c r="E287" s="32" t="s">
        <v>74</v>
      </c>
      <c r="G287" s="1">
        <v>50000</v>
      </c>
      <c r="H287" s="1">
        <v>50000</v>
      </c>
      <c r="I287" s="1">
        <v>50000</v>
      </c>
      <c r="J287" s="1">
        <v>50000</v>
      </c>
      <c r="K287" s="1">
        <v>48785.52</v>
      </c>
      <c r="L287" s="33">
        <f t="shared" si="111"/>
        <v>97.571039999999996</v>
      </c>
      <c r="M287" s="1">
        <v>50000</v>
      </c>
      <c r="N287" s="1">
        <v>50000</v>
      </c>
      <c r="O287" s="1">
        <v>50000</v>
      </c>
      <c r="P287" s="1">
        <f t="shared" si="138"/>
        <v>50000</v>
      </c>
      <c r="Q287" s="1">
        <v>50000</v>
      </c>
      <c r="R287" s="1">
        <v>60000</v>
      </c>
      <c r="S287" s="1">
        <f t="shared" si="139"/>
        <v>60000</v>
      </c>
      <c r="T287" s="1">
        <v>70000</v>
      </c>
      <c r="U287" s="1">
        <f t="shared" si="140"/>
        <v>70000</v>
      </c>
    </row>
    <row r="288" spans="1:25" s="23" customFormat="1" ht="15.75" hidden="1" x14ac:dyDescent="0.2">
      <c r="A288" s="24" t="s">
        <v>201</v>
      </c>
      <c r="B288" s="25">
        <v>11</v>
      </c>
      <c r="C288" s="26" t="s">
        <v>101</v>
      </c>
      <c r="D288" s="27">
        <v>426</v>
      </c>
      <c r="E288" s="20"/>
      <c r="F288" s="20"/>
      <c r="G288" s="21">
        <f>SUM(G289)</f>
        <v>168000</v>
      </c>
      <c r="H288" s="21">
        <f t="shared" ref="H288:U288" si="143">SUM(H289)</f>
        <v>168000</v>
      </c>
      <c r="I288" s="21">
        <f t="shared" si="143"/>
        <v>168000</v>
      </c>
      <c r="J288" s="21">
        <f t="shared" si="143"/>
        <v>168000</v>
      </c>
      <c r="K288" s="21">
        <f t="shared" si="143"/>
        <v>0</v>
      </c>
      <c r="L288" s="22">
        <f t="shared" si="111"/>
        <v>0</v>
      </c>
      <c r="M288" s="21">
        <f t="shared" si="143"/>
        <v>100000</v>
      </c>
      <c r="N288" s="21">
        <f t="shared" si="143"/>
        <v>100000</v>
      </c>
      <c r="O288" s="21">
        <f t="shared" si="143"/>
        <v>105000</v>
      </c>
      <c r="P288" s="21">
        <f t="shared" si="143"/>
        <v>105000</v>
      </c>
      <c r="Q288" s="21">
        <f t="shared" si="143"/>
        <v>168000</v>
      </c>
      <c r="R288" s="21">
        <f t="shared" si="143"/>
        <v>110250</v>
      </c>
      <c r="S288" s="21">
        <f t="shared" si="143"/>
        <v>110250</v>
      </c>
      <c r="T288" s="21">
        <f t="shared" si="143"/>
        <v>115763</v>
      </c>
      <c r="U288" s="21">
        <f t="shared" si="143"/>
        <v>115763</v>
      </c>
      <c r="V288" s="21"/>
      <c r="W288" s="21"/>
      <c r="X288" s="21"/>
      <c r="Y288" s="12"/>
    </row>
    <row r="289" spans="1:25" hidden="1" x14ac:dyDescent="0.2">
      <c r="A289" s="28" t="s">
        <v>201</v>
      </c>
      <c r="B289" s="29">
        <v>11</v>
      </c>
      <c r="C289" s="30" t="s">
        <v>101</v>
      </c>
      <c r="D289" s="31">
        <v>4262</v>
      </c>
      <c r="E289" s="32" t="s">
        <v>86</v>
      </c>
      <c r="G289" s="1">
        <v>168000</v>
      </c>
      <c r="H289" s="1">
        <v>168000</v>
      </c>
      <c r="I289" s="1">
        <v>168000</v>
      </c>
      <c r="J289" s="1">
        <v>168000</v>
      </c>
      <c r="K289" s="1">
        <v>0</v>
      </c>
      <c r="L289" s="33">
        <f t="shared" si="111"/>
        <v>0</v>
      </c>
      <c r="M289" s="1">
        <v>100000</v>
      </c>
      <c r="N289" s="1">
        <v>100000</v>
      </c>
      <c r="O289" s="1">
        <v>105000</v>
      </c>
      <c r="P289" s="1">
        <f t="shared" si="138"/>
        <v>105000</v>
      </c>
      <c r="Q289" s="1">
        <v>168000</v>
      </c>
      <c r="R289" s="1">
        <v>110250</v>
      </c>
      <c r="S289" s="1">
        <f t="shared" si="139"/>
        <v>110250</v>
      </c>
      <c r="T289" s="1">
        <v>115763</v>
      </c>
      <c r="U289" s="1">
        <f t="shared" si="140"/>
        <v>115763</v>
      </c>
    </row>
    <row r="290" spans="1:25" ht="94.5" x14ac:dyDescent="0.2">
      <c r="A290" s="277" t="s">
        <v>202</v>
      </c>
      <c r="B290" s="278"/>
      <c r="C290" s="278"/>
      <c r="D290" s="278"/>
      <c r="E290" s="20" t="s">
        <v>203</v>
      </c>
      <c r="F290" s="38" t="s">
        <v>181</v>
      </c>
      <c r="G290" s="21">
        <f>G291+G294</f>
        <v>280000</v>
      </c>
      <c r="H290" s="21">
        <f t="shared" ref="H290:U290" si="144">H291+H294</f>
        <v>280000</v>
      </c>
      <c r="I290" s="21">
        <f t="shared" si="144"/>
        <v>280000</v>
      </c>
      <c r="J290" s="21">
        <f t="shared" si="144"/>
        <v>280000</v>
      </c>
      <c r="K290" s="21">
        <f t="shared" si="144"/>
        <v>0</v>
      </c>
      <c r="L290" s="22">
        <f t="shared" si="111"/>
        <v>0</v>
      </c>
      <c r="M290" s="21">
        <f t="shared" si="144"/>
        <v>300000</v>
      </c>
      <c r="N290" s="21">
        <f t="shared" si="144"/>
        <v>300000</v>
      </c>
      <c r="O290" s="21">
        <f t="shared" si="144"/>
        <v>200000</v>
      </c>
      <c r="P290" s="21">
        <f t="shared" si="144"/>
        <v>200000</v>
      </c>
      <c r="Q290" s="21">
        <f t="shared" si="144"/>
        <v>300000</v>
      </c>
      <c r="R290" s="21">
        <f t="shared" si="144"/>
        <v>223500</v>
      </c>
      <c r="S290" s="21">
        <f t="shared" si="144"/>
        <v>223500</v>
      </c>
      <c r="T290" s="21">
        <f t="shared" si="144"/>
        <v>247425</v>
      </c>
      <c r="U290" s="21">
        <f t="shared" si="144"/>
        <v>247425</v>
      </c>
    </row>
    <row r="291" spans="1:25" s="23" customFormat="1" ht="15.75" hidden="1" x14ac:dyDescent="0.2">
      <c r="A291" s="24" t="s">
        <v>204</v>
      </c>
      <c r="B291" s="25">
        <v>11</v>
      </c>
      <c r="C291" s="26" t="s">
        <v>162</v>
      </c>
      <c r="D291" s="40">
        <v>323</v>
      </c>
      <c r="E291" s="20"/>
      <c r="F291" s="20"/>
      <c r="G291" s="21">
        <f>SUM(G292:G293)</f>
        <v>270000</v>
      </c>
      <c r="H291" s="21">
        <f t="shared" ref="H291:U291" si="145">SUM(H292:H293)</f>
        <v>270000</v>
      </c>
      <c r="I291" s="21">
        <f t="shared" si="145"/>
        <v>270000</v>
      </c>
      <c r="J291" s="21">
        <f t="shared" si="145"/>
        <v>270000</v>
      </c>
      <c r="K291" s="21">
        <f t="shared" si="145"/>
        <v>0</v>
      </c>
      <c r="L291" s="22">
        <f t="shared" si="111"/>
        <v>0</v>
      </c>
      <c r="M291" s="21">
        <f t="shared" si="145"/>
        <v>280000</v>
      </c>
      <c r="N291" s="21">
        <f t="shared" si="145"/>
        <v>280000</v>
      </c>
      <c r="O291" s="21">
        <f t="shared" si="145"/>
        <v>190000</v>
      </c>
      <c r="P291" s="21">
        <f t="shared" si="145"/>
        <v>190000</v>
      </c>
      <c r="Q291" s="21">
        <f t="shared" si="145"/>
        <v>280000</v>
      </c>
      <c r="R291" s="21">
        <f t="shared" si="145"/>
        <v>208500</v>
      </c>
      <c r="S291" s="21">
        <f t="shared" si="145"/>
        <v>208500</v>
      </c>
      <c r="T291" s="21">
        <f t="shared" si="145"/>
        <v>227425</v>
      </c>
      <c r="U291" s="21">
        <f t="shared" si="145"/>
        <v>227425</v>
      </c>
      <c r="V291" s="21"/>
      <c r="W291" s="21"/>
      <c r="X291" s="21"/>
      <c r="Y291" s="12"/>
    </row>
    <row r="292" spans="1:25" hidden="1" x14ac:dyDescent="0.2">
      <c r="A292" s="28" t="s">
        <v>204</v>
      </c>
      <c r="B292" s="29">
        <v>11</v>
      </c>
      <c r="C292" s="30" t="s">
        <v>162</v>
      </c>
      <c r="D292" s="31">
        <v>3234</v>
      </c>
      <c r="E292" s="32" t="s">
        <v>55</v>
      </c>
      <c r="G292" s="1">
        <v>20000</v>
      </c>
      <c r="H292" s="1">
        <v>20000</v>
      </c>
      <c r="I292" s="1">
        <v>20000</v>
      </c>
      <c r="J292" s="1">
        <v>20000</v>
      </c>
      <c r="K292" s="1">
        <v>0</v>
      </c>
      <c r="L292" s="33">
        <f t="shared" si="111"/>
        <v>0</v>
      </c>
      <c r="M292" s="1">
        <v>30000</v>
      </c>
      <c r="N292" s="1">
        <v>30000</v>
      </c>
      <c r="O292" s="1">
        <v>20000</v>
      </c>
      <c r="P292" s="1">
        <f>O292</f>
        <v>20000</v>
      </c>
      <c r="Q292" s="1">
        <v>30000</v>
      </c>
      <c r="R292" s="1">
        <v>30000</v>
      </c>
      <c r="S292" s="1">
        <f>R292</f>
        <v>30000</v>
      </c>
      <c r="T292" s="1">
        <v>40000</v>
      </c>
      <c r="U292" s="1">
        <f>T292</f>
        <v>40000</v>
      </c>
    </row>
    <row r="293" spans="1:25" hidden="1" x14ac:dyDescent="0.2">
      <c r="A293" s="28" t="s">
        <v>204</v>
      </c>
      <c r="B293" s="29">
        <v>11</v>
      </c>
      <c r="C293" s="30" t="s">
        <v>162</v>
      </c>
      <c r="D293" s="31">
        <v>3235</v>
      </c>
      <c r="E293" s="32" t="s">
        <v>56</v>
      </c>
      <c r="G293" s="1">
        <v>250000</v>
      </c>
      <c r="H293" s="1">
        <v>250000</v>
      </c>
      <c r="I293" s="1">
        <v>250000</v>
      </c>
      <c r="J293" s="1">
        <v>250000</v>
      </c>
      <c r="K293" s="1">
        <v>0</v>
      </c>
      <c r="L293" s="33">
        <f t="shared" si="111"/>
        <v>0</v>
      </c>
      <c r="M293" s="1">
        <v>250000</v>
      </c>
      <c r="N293" s="1">
        <v>250000</v>
      </c>
      <c r="O293" s="1">
        <v>170000</v>
      </c>
      <c r="P293" s="1">
        <f>O293</f>
        <v>170000</v>
      </c>
      <c r="Q293" s="1">
        <v>250000</v>
      </c>
      <c r="R293" s="1">
        <v>178500</v>
      </c>
      <c r="S293" s="1">
        <f>R293</f>
        <v>178500</v>
      </c>
      <c r="T293" s="1">
        <v>187425</v>
      </c>
      <c r="U293" s="1">
        <f>T293</f>
        <v>187425</v>
      </c>
    </row>
    <row r="294" spans="1:25" s="23" customFormat="1" ht="15.75" hidden="1" x14ac:dyDescent="0.2">
      <c r="A294" s="24" t="s">
        <v>204</v>
      </c>
      <c r="B294" s="25">
        <v>11</v>
      </c>
      <c r="C294" s="26" t="s">
        <v>162</v>
      </c>
      <c r="D294" s="27">
        <v>324</v>
      </c>
      <c r="E294" s="20"/>
      <c r="F294" s="20"/>
      <c r="G294" s="21">
        <f>SUM(G295)</f>
        <v>10000</v>
      </c>
      <c r="H294" s="21">
        <f t="shared" ref="H294:U294" si="146">SUM(H295)</f>
        <v>10000</v>
      </c>
      <c r="I294" s="21">
        <f t="shared" si="146"/>
        <v>10000</v>
      </c>
      <c r="J294" s="21">
        <f t="shared" si="146"/>
        <v>10000</v>
      </c>
      <c r="K294" s="21">
        <f t="shared" si="146"/>
        <v>0</v>
      </c>
      <c r="L294" s="22">
        <f t="shared" si="111"/>
        <v>0</v>
      </c>
      <c r="M294" s="21">
        <f t="shared" si="146"/>
        <v>20000</v>
      </c>
      <c r="N294" s="21">
        <f t="shared" si="146"/>
        <v>20000</v>
      </c>
      <c r="O294" s="21">
        <f t="shared" si="146"/>
        <v>10000</v>
      </c>
      <c r="P294" s="21">
        <f t="shared" si="146"/>
        <v>10000</v>
      </c>
      <c r="Q294" s="21">
        <f t="shared" si="146"/>
        <v>20000</v>
      </c>
      <c r="R294" s="21">
        <f t="shared" si="146"/>
        <v>15000</v>
      </c>
      <c r="S294" s="21">
        <f t="shared" si="146"/>
        <v>15000</v>
      </c>
      <c r="T294" s="21">
        <f t="shared" si="146"/>
        <v>20000</v>
      </c>
      <c r="U294" s="21">
        <f t="shared" si="146"/>
        <v>20000</v>
      </c>
      <c r="V294" s="21"/>
      <c r="W294" s="21"/>
      <c r="X294" s="21"/>
      <c r="Y294" s="12"/>
    </row>
    <row r="295" spans="1:25" s="23" customFormat="1" ht="30" hidden="1" x14ac:dyDescent="0.2">
      <c r="A295" s="28" t="s">
        <v>204</v>
      </c>
      <c r="B295" s="29">
        <v>11</v>
      </c>
      <c r="C295" s="30" t="s">
        <v>162</v>
      </c>
      <c r="D295" s="31">
        <v>3241</v>
      </c>
      <c r="E295" s="32" t="s">
        <v>205</v>
      </c>
      <c r="F295" s="32"/>
      <c r="G295" s="1">
        <v>10000</v>
      </c>
      <c r="H295" s="1">
        <v>10000</v>
      </c>
      <c r="I295" s="1">
        <v>10000</v>
      </c>
      <c r="J295" s="1">
        <v>10000</v>
      </c>
      <c r="K295" s="1">
        <v>0</v>
      </c>
      <c r="L295" s="33">
        <f t="shared" si="111"/>
        <v>0</v>
      </c>
      <c r="M295" s="1">
        <v>20000</v>
      </c>
      <c r="N295" s="1">
        <v>20000</v>
      </c>
      <c r="O295" s="1">
        <v>10000</v>
      </c>
      <c r="P295" s="1">
        <f>O295</f>
        <v>10000</v>
      </c>
      <c r="Q295" s="1">
        <v>20000</v>
      </c>
      <c r="R295" s="1">
        <v>15000</v>
      </c>
      <c r="S295" s="1">
        <f>R295</f>
        <v>15000</v>
      </c>
      <c r="T295" s="1">
        <v>20000</v>
      </c>
      <c r="U295" s="1">
        <f>T295</f>
        <v>20000</v>
      </c>
      <c r="V295" s="21"/>
      <c r="W295" s="21"/>
      <c r="X295" s="21"/>
      <c r="Y295" s="12"/>
    </row>
    <row r="296" spans="1:25" ht="94.5" x14ac:dyDescent="0.2">
      <c r="A296" s="277" t="s">
        <v>206</v>
      </c>
      <c r="B296" s="277"/>
      <c r="C296" s="277"/>
      <c r="D296" s="277"/>
      <c r="E296" s="20" t="s">
        <v>207</v>
      </c>
      <c r="F296" s="38" t="s">
        <v>181</v>
      </c>
      <c r="G296" s="21">
        <f>G297+G299+G302+G304+G307</f>
        <v>278000</v>
      </c>
      <c r="H296" s="21">
        <f t="shared" ref="H296:U296" si="147">H297+H299+H302+H304+H307</f>
        <v>278000</v>
      </c>
      <c r="I296" s="21">
        <f t="shared" si="147"/>
        <v>278000</v>
      </c>
      <c r="J296" s="21">
        <f t="shared" si="147"/>
        <v>278000</v>
      </c>
      <c r="K296" s="21">
        <f t="shared" si="147"/>
        <v>203502.62</v>
      </c>
      <c r="L296" s="22">
        <f t="shared" si="111"/>
        <v>73.202381294964027</v>
      </c>
      <c r="M296" s="21">
        <f t="shared" si="147"/>
        <v>278000</v>
      </c>
      <c r="N296" s="21">
        <f t="shared" si="147"/>
        <v>278000</v>
      </c>
      <c r="O296" s="21">
        <f t="shared" si="147"/>
        <v>278000</v>
      </c>
      <c r="P296" s="21">
        <f t="shared" si="147"/>
        <v>278000</v>
      </c>
      <c r="Q296" s="21">
        <f t="shared" si="147"/>
        <v>278000</v>
      </c>
      <c r="R296" s="21">
        <f t="shared" si="147"/>
        <v>320000</v>
      </c>
      <c r="S296" s="21">
        <f t="shared" si="147"/>
        <v>320000</v>
      </c>
      <c r="T296" s="21">
        <f t="shared" si="147"/>
        <v>375000</v>
      </c>
      <c r="U296" s="21">
        <f t="shared" si="147"/>
        <v>375000</v>
      </c>
    </row>
    <row r="297" spans="1:25" s="23" customFormat="1" ht="15.75" hidden="1" x14ac:dyDescent="0.2">
      <c r="A297" s="24" t="s">
        <v>208</v>
      </c>
      <c r="B297" s="25">
        <v>11</v>
      </c>
      <c r="C297" s="26" t="s">
        <v>101</v>
      </c>
      <c r="D297" s="27">
        <v>322</v>
      </c>
      <c r="E297" s="20"/>
      <c r="F297" s="20"/>
      <c r="G297" s="21">
        <f>SUM(G298)</f>
        <v>3000</v>
      </c>
      <c r="H297" s="21">
        <f t="shared" ref="H297:U297" si="148">SUM(H298)</f>
        <v>3000</v>
      </c>
      <c r="I297" s="21">
        <f t="shared" si="148"/>
        <v>3000</v>
      </c>
      <c r="J297" s="21">
        <f t="shared" si="148"/>
        <v>3000</v>
      </c>
      <c r="K297" s="21">
        <f t="shared" si="148"/>
        <v>0</v>
      </c>
      <c r="L297" s="22">
        <f t="shared" ref="L297:L361" si="149">IF(I297=0, "-", K297/I297*100)</f>
        <v>0</v>
      </c>
      <c r="M297" s="21">
        <f t="shared" si="148"/>
        <v>3000</v>
      </c>
      <c r="N297" s="21">
        <f t="shared" si="148"/>
        <v>3000</v>
      </c>
      <c r="O297" s="21">
        <f t="shared" si="148"/>
        <v>3000</v>
      </c>
      <c r="P297" s="21">
        <f t="shared" si="148"/>
        <v>3000</v>
      </c>
      <c r="Q297" s="21">
        <f t="shared" si="148"/>
        <v>3000</v>
      </c>
      <c r="R297" s="21">
        <f t="shared" si="148"/>
        <v>5000</v>
      </c>
      <c r="S297" s="21">
        <f t="shared" si="148"/>
        <v>5000</v>
      </c>
      <c r="T297" s="21">
        <f t="shared" si="148"/>
        <v>10000</v>
      </c>
      <c r="U297" s="21">
        <f t="shared" si="148"/>
        <v>10000</v>
      </c>
      <c r="V297" s="21"/>
      <c r="W297" s="21"/>
      <c r="X297" s="21"/>
      <c r="Y297" s="12"/>
    </row>
    <row r="298" spans="1:25" ht="30" hidden="1" x14ac:dyDescent="0.2">
      <c r="A298" s="28" t="s">
        <v>208</v>
      </c>
      <c r="B298" s="29">
        <v>11</v>
      </c>
      <c r="C298" s="30" t="s">
        <v>101</v>
      </c>
      <c r="D298" s="31">
        <v>3224</v>
      </c>
      <c r="E298" s="32" t="s">
        <v>155</v>
      </c>
      <c r="G298" s="1">
        <v>3000</v>
      </c>
      <c r="H298" s="1">
        <v>3000</v>
      </c>
      <c r="I298" s="1">
        <v>3000</v>
      </c>
      <c r="J298" s="1">
        <v>3000</v>
      </c>
      <c r="K298" s="1">
        <v>0</v>
      </c>
      <c r="L298" s="33">
        <f t="shared" si="149"/>
        <v>0</v>
      </c>
      <c r="M298" s="1">
        <v>3000</v>
      </c>
      <c r="N298" s="1">
        <v>3000</v>
      </c>
      <c r="O298" s="1">
        <v>3000</v>
      </c>
      <c r="P298" s="1">
        <f>O298</f>
        <v>3000</v>
      </c>
      <c r="Q298" s="1">
        <v>3000</v>
      </c>
      <c r="R298" s="1">
        <v>5000</v>
      </c>
      <c r="S298" s="1">
        <f>R298</f>
        <v>5000</v>
      </c>
      <c r="T298" s="1">
        <v>10000</v>
      </c>
      <c r="U298" s="1">
        <f>T298</f>
        <v>10000</v>
      </c>
    </row>
    <row r="299" spans="1:25" s="23" customFormat="1" ht="15.75" hidden="1" x14ac:dyDescent="0.2">
      <c r="A299" s="24" t="s">
        <v>208</v>
      </c>
      <c r="B299" s="25">
        <v>11</v>
      </c>
      <c r="C299" s="26" t="s">
        <v>101</v>
      </c>
      <c r="D299" s="27">
        <v>323</v>
      </c>
      <c r="E299" s="20"/>
      <c r="F299" s="20"/>
      <c r="G299" s="21">
        <f>SUM(G300:G301)</f>
        <v>200000</v>
      </c>
      <c r="H299" s="21">
        <f t="shared" ref="H299:U299" si="150">SUM(H300:H301)</f>
        <v>200000</v>
      </c>
      <c r="I299" s="21">
        <f t="shared" si="150"/>
        <v>200000</v>
      </c>
      <c r="J299" s="21">
        <f t="shared" si="150"/>
        <v>200000</v>
      </c>
      <c r="K299" s="21">
        <f t="shared" si="150"/>
        <v>162540.12</v>
      </c>
      <c r="L299" s="22">
        <f t="shared" si="149"/>
        <v>81.270060000000001</v>
      </c>
      <c r="M299" s="21">
        <f t="shared" si="150"/>
        <v>200000</v>
      </c>
      <c r="N299" s="21">
        <f t="shared" si="150"/>
        <v>200000</v>
      </c>
      <c r="O299" s="21">
        <f t="shared" si="150"/>
        <v>200000</v>
      </c>
      <c r="P299" s="21">
        <f t="shared" si="150"/>
        <v>200000</v>
      </c>
      <c r="Q299" s="21">
        <f t="shared" si="150"/>
        <v>200000</v>
      </c>
      <c r="R299" s="21">
        <f t="shared" si="150"/>
        <v>220000</v>
      </c>
      <c r="S299" s="21">
        <f t="shared" si="150"/>
        <v>220000</v>
      </c>
      <c r="T299" s="21">
        <f t="shared" si="150"/>
        <v>240000</v>
      </c>
      <c r="U299" s="21">
        <f t="shared" si="150"/>
        <v>240000</v>
      </c>
      <c r="V299" s="21"/>
      <c r="W299" s="21"/>
      <c r="X299" s="21"/>
      <c r="Y299" s="12"/>
    </row>
    <row r="300" spans="1:25" hidden="1" x14ac:dyDescent="0.2">
      <c r="A300" s="28" t="s">
        <v>208</v>
      </c>
      <c r="B300" s="29">
        <v>11</v>
      </c>
      <c r="C300" s="30" t="s">
        <v>101</v>
      </c>
      <c r="D300" s="31">
        <v>3232</v>
      </c>
      <c r="E300" s="32" t="s">
        <v>53</v>
      </c>
      <c r="G300" s="1">
        <v>180000</v>
      </c>
      <c r="H300" s="1">
        <v>180000</v>
      </c>
      <c r="I300" s="1">
        <v>180000</v>
      </c>
      <c r="J300" s="1">
        <v>180000</v>
      </c>
      <c r="K300" s="1">
        <v>162540.12</v>
      </c>
      <c r="L300" s="33">
        <f t="shared" si="149"/>
        <v>90.300066666666666</v>
      </c>
      <c r="M300" s="1">
        <v>180000</v>
      </c>
      <c r="N300" s="1">
        <v>180000</v>
      </c>
      <c r="O300" s="1">
        <v>180000</v>
      </c>
      <c r="P300" s="1">
        <f t="shared" ref="P300:P308" si="151">O300</f>
        <v>180000</v>
      </c>
      <c r="Q300" s="1">
        <v>180000</v>
      </c>
      <c r="R300" s="1">
        <v>200000</v>
      </c>
      <c r="S300" s="1">
        <f t="shared" ref="S300:S308" si="152">R300</f>
        <v>200000</v>
      </c>
      <c r="T300" s="1">
        <v>220000</v>
      </c>
      <c r="U300" s="1">
        <f t="shared" ref="U300:U308" si="153">T300</f>
        <v>220000</v>
      </c>
    </row>
    <row r="301" spans="1:25" ht="14.25" hidden="1" customHeight="1" x14ac:dyDescent="0.2">
      <c r="A301" s="28" t="s">
        <v>208</v>
      </c>
      <c r="B301" s="29">
        <v>11</v>
      </c>
      <c r="C301" s="30" t="s">
        <v>101</v>
      </c>
      <c r="D301" s="31">
        <v>3237</v>
      </c>
      <c r="E301" s="32" t="s">
        <v>58</v>
      </c>
      <c r="G301" s="1">
        <v>20000</v>
      </c>
      <c r="H301" s="1">
        <v>20000</v>
      </c>
      <c r="I301" s="1">
        <v>20000</v>
      </c>
      <c r="J301" s="1">
        <v>20000</v>
      </c>
      <c r="K301" s="1">
        <v>0</v>
      </c>
      <c r="L301" s="33">
        <f t="shared" si="149"/>
        <v>0</v>
      </c>
      <c r="M301" s="1">
        <v>20000</v>
      </c>
      <c r="N301" s="1">
        <v>20000</v>
      </c>
      <c r="O301" s="1">
        <v>20000</v>
      </c>
      <c r="P301" s="1">
        <f t="shared" si="151"/>
        <v>20000</v>
      </c>
      <c r="Q301" s="1">
        <v>20000</v>
      </c>
      <c r="R301" s="1">
        <v>20000</v>
      </c>
      <c r="S301" s="1">
        <f t="shared" si="152"/>
        <v>20000</v>
      </c>
      <c r="T301" s="1">
        <v>20000</v>
      </c>
      <c r="U301" s="1">
        <f t="shared" si="153"/>
        <v>20000</v>
      </c>
    </row>
    <row r="302" spans="1:25" s="23" customFormat="1" ht="14.25" hidden="1" customHeight="1" x14ac:dyDescent="0.2">
      <c r="A302" s="24" t="s">
        <v>208</v>
      </c>
      <c r="B302" s="25">
        <v>11</v>
      </c>
      <c r="C302" s="26" t="s">
        <v>101</v>
      </c>
      <c r="D302" s="27">
        <v>412</v>
      </c>
      <c r="E302" s="20"/>
      <c r="F302" s="20"/>
      <c r="G302" s="21">
        <f>SUM(G303)</f>
        <v>5000</v>
      </c>
      <c r="H302" s="21">
        <f t="shared" ref="H302:U302" si="154">SUM(H303)</f>
        <v>5000</v>
      </c>
      <c r="I302" s="21">
        <f t="shared" si="154"/>
        <v>5000</v>
      </c>
      <c r="J302" s="21">
        <f t="shared" si="154"/>
        <v>5000</v>
      </c>
      <c r="K302" s="21">
        <f t="shared" si="154"/>
        <v>0</v>
      </c>
      <c r="L302" s="22">
        <f t="shared" si="149"/>
        <v>0</v>
      </c>
      <c r="M302" s="21">
        <f t="shared" si="154"/>
        <v>5000</v>
      </c>
      <c r="N302" s="21">
        <f t="shared" si="154"/>
        <v>5000</v>
      </c>
      <c r="O302" s="21">
        <f t="shared" si="154"/>
        <v>5000</v>
      </c>
      <c r="P302" s="21">
        <f t="shared" si="154"/>
        <v>5000</v>
      </c>
      <c r="Q302" s="21">
        <f t="shared" si="154"/>
        <v>5000</v>
      </c>
      <c r="R302" s="21">
        <f t="shared" si="154"/>
        <v>10000</v>
      </c>
      <c r="S302" s="21">
        <f t="shared" si="154"/>
        <v>10000</v>
      </c>
      <c r="T302" s="21">
        <f t="shared" si="154"/>
        <v>15000</v>
      </c>
      <c r="U302" s="21">
        <f t="shared" si="154"/>
        <v>15000</v>
      </c>
      <c r="V302" s="21"/>
      <c r="W302" s="21"/>
      <c r="X302" s="21"/>
      <c r="Y302" s="12"/>
    </row>
    <row r="303" spans="1:25" hidden="1" x14ac:dyDescent="0.2">
      <c r="A303" s="28" t="s">
        <v>208</v>
      </c>
      <c r="B303" s="29">
        <v>11</v>
      </c>
      <c r="C303" s="30" t="s">
        <v>101</v>
      </c>
      <c r="D303" s="31">
        <v>4126</v>
      </c>
      <c r="E303" s="32" t="s">
        <v>84</v>
      </c>
      <c r="G303" s="1">
        <v>5000</v>
      </c>
      <c r="H303" s="1">
        <v>5000</v>
      </c>
      <c r="I303" s="1">
        <v>5000</v>
      </c>
      <c r="J303" s="1">
        <v>5000</v>
      </c>
      <c r="K303" s="1">
        <v>0</v>
      </c>
      <c r="L303" s="33">
        <f t="shared" si="149"/>
        <v>0</v>
      </c>
      <c r="M303" s="1">
        <v>5000</v>
      </c>
      <c r="N303" s="1">
        <v>5000</v>
      </c>
      <c r="O303" s="1">
        <v>5000</v>
      </c>
      <c r="P303" s="1">
        <f t="shared" si="151"/>
        <v>5000</v>
      </c>
      <c r="Q303" s="1">
        <v>5000</v>
      </c>
      <c r="R303" s="1">
        <v>10000</v>
      </c>
      <c r="S303" s="1">
        <f t="shared" si="152"/>
        <v>10000</v>
      </c>
      <c r="T303" s="1">
        <v>15000</v>
      </c>
      <c r="U303" s="1">
        <f t="shared" si="153"/>
        <v>15000</v>
      </c>
    </row>
    <row r="304" spans="1:25" s="23" customFormat="1" ht="15.75" hidden="1" x14ac:dyDescent="0.2">
      <c r="A304" s="24" t="s">
        <v>208</v>
      </c>
      <c r="B304" s="25">
        <v>11</v>
      </c>
      <c r="C304" s="26" t="s">
        <v>101</v>
      </c>
      <c r="D304" s="27">
        <v>422</v>
      </c>
      <c r="E304" s="20"/>
      <c r="F304" s="20"/>
      <c r="G304" s="21">
        <f>SUM(G305:G306)</f>
        <v>65000</v>
      </c>
      <c r="H304" s="21">
        <f t="shared" ref="H304:U304" si="155">SUM(H305:H306)</f>
        <v>65000</v>
      </c>
      <c r="I304" s="21">
        <f t="shared" si="155"/>
        <v>65000</v>
      </c>
      <c r="J304" s="21">
        <f t="shared" si="155"/>
        <v>65000</v>
      </c>
      <c r="K304" s="21">
        <f t="shared" si="155"/>
        <v>40962.5</v>
      </c>
      <c r="L304" s="22">
        <f t="shared" si="149"/>
        <v>63.019230769230774</v>
      </c>
      <c r="M304" s="21">
        <f t="shared" si="155"/>
        <v>65000</v>
      </c>
      <c r="N304" s="21">
        <f t="shared" si="155"/>
        <v>65000</v>
      </c>
      <c r="O304" s="21">
        <f t="shared" si="155"/>
        <v>65000</v>
      </c>
      <c r="P304" s="21">
        <f t="shared" si="155"/>
        <v>65000</v>
      </c>
      <c r="Q304" s="21">
        <f t="shared" si="155"/>
        <v>65000</v>
      </c>
      <c r="R304" s="21">
        <f t="shared" si="155"/>
        <v>75000</v>
      </c>
      <c r="S304" s="21">
        <f t="shared" si="155"/>
        <v>75000</v>
      </c>
      <c r="T304" s="21">
        <f t="shared" si="155"/>
        <v>90000</v>
      </c>
      <c r="U304" s="21">
        <f t="shared" si="155"/>
        <v>90000</v>
      </c>
      <c r="V304" s="21"/>
      <c r="W304" s="21"/>
      <c r="X304" s="21"/>
      <c r="Y304" s="12"/>
    </row>
    <row r="305" spans="1:25" hidden="1" x14ac:dyDescent="0.2">
      <c r="A305" s="28" t="s">
        <v>208</v>
      </c>
      <c r="B305" s="29">
        <v>11</v>
      </c>
      <c r="C305" s="30" t="s">
        <v>101</v>
      </c>
      <c r="D305" s="31">
        <v>4221</v>
      </c>
      <c r="E305" s="32" t="s">
        <v>74</v>
      </c>
      <c r="G305" s="1">
        <v>50000</v>
      </c>
      <c r="H305" s="1">
        <v>50000</v>
      </c>
      <c r="I305" s="1">
        <v>50000</v>
      </c>
      <c r="J305" s="1">
        <v>50000</v>
      </c>
      <c r="K305" s="1">
        <v>40962.5</v>
      </c>
      <c r="L305" s="33">
        <f t="shared" si="149"/>
        <v>81.924999999999997</v>
      </c>
      <c r="M305" s="1">
        <v>50000</v>
      </c>
      <c r="N305" s="1">
        <v>50000</v>
      </c>
      <c r="O305" s="1">
        <v>50000</v>
      </c>
      <c r="P305" s="1">
        <f t="shared" si="151"/>
        <v>50000</v>
      </c>
      <c r="Q305" s="1">
        <v>50000</v>
      </c>
      <c r="R305" s="1">
        <v>60000</v>
      </c>
      <c r="S305" s="1">
        <f t="shared" si="152"/>
        <v>60000</v>
      </c>
      <c r="T305" s="1">
        <v>70000</v>
      </c>
      <c r="U305" s="1">
        <f t="shared" si="153"/>
        <v>70000</v>
      </c>
    </row>
    <row r="306" spans="1:25" hidden="1" x14ac:dyDescent="0.2">
      <c r="A306" s="28" t="s">
        <v>208</v>
      </c>
      <c r="B306" s="29">
        <v>11</v>
      </c>
      <c r="C306" s="30" t="s">
        <v>101</v>
      </c>
      <c r="D306" s="31">
        <v>4223</v>
      </c>
      <c r="E306" s="32" t="s">
        <v>76</v>
      </c>
      <c r="G306" s="1">
        <v>15000</v>
      </c>
      <c r="H306" s="1">
        <v>15000</v>
      </c>
      <c r="I306" s="1">
        <v>15000</v>
      </c>
      <c r="J306" s="1">
        <v>15000</v>
      </c>
      <c r="K306" s="1">
        <v>0</v>
      </c>
      <c r="L306" s="33">
        <f t="shared" si="149"/>
        <v>0</v>
      </c>
      <c r="M306" s="1">
        <v>15000</v>
      </c>
      <c r="N306" s="1">
        <v>15000</v>
      </c>
      <c r="O306" s="1">
        <v>15000</v>
      </c>
      <c r="P306" s="1">
        <f t="shared" si="151"/>
        <v>15000</v>
      </c>
      <c r="Q306" s="1">
        <v>15000</v>
      </c>
      <c r="R306" s="1">
        <v>15000</v>
      </c>
      <c r="S306" s="1">
        <f t="shared" si="152"/>
        <v>15000</v>
      </c>
      <c r="T306" s="1">
        <v>20000</v>
      </c>
      <c r="U306" s="1">
        <f t="shared" si="153"/>
        <v>20000</v>
      </c>
    </row>
    <row r="307" spans="1:25" s="23" customFormat="1" ht="15.75" hidden="1" x14ac:dyDescent="0.2">
      <c r="A307" s="24" t="s">
        <v>208</v>
      </c>
      <c r="B307" s="25">
        <v>11</v>
      </c>
      <c r="C307" s="26" t="s">
        <v>101</v>
      </c>
      <c r="D307" s="27">
        <v>451</v>
      </c>
      <c r="E307" s="20"/>
      <c r="F307" s="20"/>
      <c r="G307" s="21">
        <f>SUM(G308)</f>
        <v>5000</v>
      </c>
      <c r="H307" s="21">
        <f t="shared" ref="H307:U307" si="156">SUM(H308)</f>
        <v>5000</v>
      </c>
      <c r="I307" s="21">
        <f t="shared" si="156"/>
        <v>5000</v>
      </c>
      <c r="J307" s="21">
        <f t="shared" si="156"/>
        <v>5000</v>
      </c>
      <c r="K307" s="21">
        <f t="shared" si="156"/>
        <v>0</v>
      </c>
      <c r="L307" s="22">
        <f t="shared" si="149"/>
        <v>0</v>
      </c>
      <c r="M307" s="21">
        <f t="shared" si="156"/>
        <v>5000</v>
      </c>
      <c r="N307" s="21">
        <f t="shared" si="156"/>
        <v>5000</v>
      </c>
      <c r="O307" s="21">
        <f t="shared" si="156"/>
        <v>5000</v>
      </c>
      <c r="P307" s="21">
        <f t="shared" si="156"/>
        <v>5000</v>
      </c>
      <c r="Q307" s="21">
        <f t="shared" si="156"/>
        <v>5000</v>
      </c>
      <c r="R307" s="21">
        <f t="shared" si="156"/>
        <v>10000</v>
      </c>
      <c r="S307" s="21">
        <f t="shared" si="156"/>
        <v>10000</v>
      </c>
      <c r="T307" s="21">
        <f t="shared" si="156"/>
        <v>20000</v>
      </c>
      <c r="U307" s="21">
        <f t="shared" si="156"/>
        <v>20000</v>
      </c>
      <c r="V307" s="21"/>
      <c r="W307" s="21"/>
      <c r="X307" s="21"/>
      <c r="Y307" s="12"/>
    </row>
    <row r="308" spans="1:25" hidden="1" x14ac:dyDescent="0.2">
      <c r="A308" s="28" t="s">
        <v>208</v>
      </c>
      <c r="B308" s="29">
        <v>11</v>
      </c>
      <c r="C308" s="30" t="s">
        <v>101</v>
      </c>
      <c r="D308" s="31">
        <v>4511</v>
      </c>
      <c r="E308" s="32" t="s">
        <v>91</v>
      </c>
      <c r="G308" s="1">
        <v>5000</v>
      </c>
      <c r="H308" s="1">
        <v>5000</v>
      </c>
      <c r="I308" s="1">
        <v>5000</v>
      </c>
      <c r="J308" s="1">
        <v>5000</v>
      </c>
      <c r="K308" s="1">
        <v>0</v>
      </c>
      <c r="L308" s="33">
        <f t="shared" si="149"/>
        <v>0</v>
      </c>
      <c r="M308" s="1">
        <v>5000</v>
      </c>
      <c r="N308" s="1">
        <v>5000</v>
      </c>
      <c r="O308" s="1">
        <v>5000</v>
      </c>
      <c r="P308" s="1">
        <f t="shared" si="151"/>
        <v>5000</v>
      </c>
      <c r="Q308" s="1">
        <v>5000</v>
      </c>
      <c r="R308" s="1">
        <v>10000</v>
      </c>
      <c r="S308" s="1">
        <f t="shared" si="152"/>
        <v>10000</v>
      </c>
      <c r="T308" s="1">
        <v>20000</v>
      </c>
      <c r="U308" s="1">
        <f t="shared" si="153"/>
        <v>20000</v>
      </c>
    </row>
    <row r="309" spans="1:25" ht="94.5" x14ac:dyDescent="0.2">
      <c r="A309" s="277" t="s">
        <v>209</v>
      </c>
      <c r="B309" s="278"/>
      <c r="C309" s="278"/>
      <c r="D309" s="278"/>
      <c r="E309" s="20" t="s">
        <v>210</v>
      </c>
      <c r="F309" s="38" t="s">
        <v>181</v>
      </c>
      <c r="G309" s="21">
        <f>SUM(G310)</f>
        <v>250000</v>
      </c>
      <c r="H309" s="21">
        <f t="shared" ref="H309:U310" si="157">SUM(H310)</f>
        <v>250000</v>
      </c>
      <c r="I309" s="21">
        <f t="shared" si="157"/>
        <v>250000</v>
      </c>
      <c r="J309" s="21">
        <f t="shared" si="157"/>
        <v>250000</v>
      </c>
      <c r="K309" s="21">
        <f t="shared" si="157"/>
        <v>0</v>
      </c>
      <c r="L309" s="22">
        <f t="shared" si="149"/>
        <v>0</v>
      </c>
      <c r="M309" s="21">
        <f t="shared" si="157"/>
        <v>250000</v>
      </c>
      <c r="N309" s="21">
        <f t="shared" si="157"/>
        <v>250000</v>
      </c>
      <c r="O309" s="21">
        <f t="shared" si="157"/>
        <v>150000</v>
      </c>
      <c r="P309" s="21">
        <f t="shared" si="157"/>
        <v>150000</v>
      </c>
      <c r="Q309" s="21">
        <f t="shared" si="157"/>
        <v>250000</v>
      </c>
      <c r="R309" s="21">
        <f t="shared" si="157"/>
        <v>157500</v>
      </c>
      <c r="S309" s="21">
        <f t="shared" si="157"/>
        <v>157500</v>
      </c>
      <c r="T309" s="21">
        <f t="shared" si="157"/>
        <v>165375</v>
      </c>
      <c r="U309" s="21">
        <f t="shared" si="157"/>
        <v>165375</v>
      </c>
    </row>
    <row r="310" spans="1:25" s="23" customFormat="1" ht="15.75" hidden="1" x14ac:dyDescent="0.2">
      <c r="A310" s="24" t="s">
        <v>211</v>
      </c>
      <c r="B310" s="25">
        <v>11</v>
      </c>
      <c r="C310" s="26" t="s">
        <v>101</v>
      </c>
      <c r="D310" s="40">
        <v>386</v>
      </c>
      <c r="E310" s="20"/>
      <c r="F310" s="20"/>
      <c r="G310" s="21">
        <f>SUM(G311)</f>
        <v>250000</v>
      </c>
      <c r="H310" s="21">
        <f t="shared" si="157"/>
        <v>250000</v>
      </c>
      <c r="I310" s="21">
        <f t="shared" si="157"/>
        <v>250000</v>
      </c>
      <c r="J310" s="21">
        <f t="shared" si="157"/>
        <v>250000</v>
      </c>
      <c r="K310" s="21">
        <f t="shared" si="157"/>
        <v>0</v>
      </c>
      <c r="L310" s="22">
        <f t="shared" si="149"/>
        <v>0</v>
      </c>
      <c r="M310" s="21">
        <f t="shared" si="157"/>
        <v>250000</v>
      </c>
      <c r="N310" s="21">
        <f t="shared" si="157"/>
        <v>250000</v>
      </c>
      <c r="O310" s="21">
        <f t="shared" si="157"/>
        <v>150000</v>
      </c>
      <c r="P310" s="21">
        <f t="shared" si="157"/>
        <v>150000</v>
      </c>
      <c r="Q310" s="21">
        <f t="shared" si="157"/>
        <v>250000</v>
      </c>
      <c r="R310" s="21">
        <f t="shared" si="157"/>
        <v>157500</v>
      </c>
      <c r="S310" s="21">
        <f t="shared" si="157"/>
        <v>157500</v>
      </c>
      <c r="T310" s="21">
        <f t="shared" si="157"/>
        <v>165375</v>
      </c>
      <c r="U310" s="21">
        <f t="shared" si="157"/>
        <v>165375</v>
      </c>
      <c r="V310" s="21"/>
      <c r="W310" s="21"/>
      <c r="X310" s="21"/>
      <c r="Y310" s="12"/>
    </row>
    <row r="311" spans="1:25" ht="45" hidden="1" x14ac:dyDescent="0.2">
      <c r="A311" s="28" t="s">
        <v>211</v>
      </c>
      <c r="B311" s="29">
        <v>11</v>
      </c>
      <c r="C311" s="30" t="s">
        <v>101</v>
      </c>
      <c r="D311" s="31">
        <v>3862</v>
      </c>
      <c r="E311" s="32" t="s">
        <v>109</v>
      </c>
      <c r="G311" s="1">
        <v>250000</v>
      </c>
      <c r="H311" s="1">
        <v>250000</v>
      </c>
      <c r="I311" s="1">
        <v>250000</v>
      </c>
      <c r="J311" s="1">
        <v>250000</v>
      </c>
      <c r="K311" s="1">
        <v>0</v>
      </c>
      <c r="L311" s="33">
        <f t="shared" si="149"/>
        <v>0</v>
      </c>
      <c r="M311" s="1">
        <v>250000</v>
      </c>
      <c r="N311" s="1">
        <v>250000</v>
      </c>
      <c r="O311" s="1">
        <v>150000</v>
      </c>
      <c r="P311" s="1">
        <f>O311</f>
        <v>150000</v>
      </c>
      <c r="Q311" s="1">
        <v>250000</v>
      </c>
      <c r="R311" s="1">
        <v>157500</v>
      </c>
      <c r="S311" s="1">
        <f>R311</f>
        <v>157500</v>
      </c>
      <c r="T311" s="1">
        <v>165375</v>
      </c>
      <c r="U311" s="1">
        <f>T311</f>
        <v>165375</v>
      </c>
    </row>
    <row r="312" spans="1:25" ht="94.5" x14ac:dyDescent="0.2">
      <c r="A312" s="277" t="s">
        <v>212</v>
      </c>
      <c r="B312" s="277"/>
      <c r="C312" s="277"/>
      <c r="D312" s="277"/>
      <c r="E312" s="20" t="s">
        <v>213</v>
      </c>
      <c r="F312" s="38" t="s">
        <v>181</v>
      </c>
      <c r="G312" s="21">
        <f>G313+G315</f>
        <v>1320000</v>
      </c>
      <c r="H312" s="21">
        <f t="shared" ref="H312:U312" si="158">H313+H315</f>
        <v>1320000</v>
      </c>
      <c r="I312" s="21">
        <f t="shared" si="158"/>
        <v>1320000</v>
      </c>
      <c r="J312" s="21">
        <f t="shared" si="158"/>
        <v>1320000</v>
      </c>
      <c r="K312" s="21">
        <f t="shared" si="158"/>
        <v>1271909.71</v>
      </c>
      <c r="L312" s="22">
        <f t="shared" si="149"/>
        <v>96.35679621212121</v>
      </c>
      <c r="M312" s="21">
        <f t="shared" si="158"/>
        <v>1340000</v>
      </c>
      <c r="N312" s="21">
        <f t="shared" si="158"/>
        <v>1340000</v>
      </c>
      <c r="O312" s="21">
        <f t="shared" si="158"/>
        <v>1320000</v>
      </c>
      <c r="P312" s="21">
        <f t="shared" si="158"/>
        <v>1320000</v>
      </c>
      <c r="Q312" s="21">
        <f t="shared" si="158"/>
        <v>1340000</v>
      </c>
      <c r="R312" s="21">
        <f t="shared" si="158"/>
        <v>1320000</v>
      </c>
      <c r="S312" s="21">
        <f t="shared" si="158"/>
        <v>1320000</v>
      </c>
      <c r="T312" s="21">
        <f t="shared" si="158"/>
        <v>1320000</v>
      </c>
      <c r="U312" s="21">
        <f t="shared" si="158"/>
        <v>1320000</v>
      </c>
    </row>
    <row r="313" spans="1:25" s="23" customFormat="1" ht="15.75" hidden="1" x14ac:dyDescent="0.2">
      <c r="A313" s="24" t="s">
        <v>214</v>
      </c>
      <c r="B313" s="25">
        <v>11</v>
      </c>
      <c r="C313" s="26" t="s">
        <v>101</v>
      </c>
      <c r="D313" s="27">
        <v>323</v>
      </c>
      <c r="E313" s="20"/>
      <c r="F313" s="20"/>
      <c r="G313" s="21">
        <f>SUM(G314)</f>
        <v>810000</v>
      </c>
      <c r="H313" s="21">
        <f t="shared" ref="H313:U313" si="159">SUM(H314)</f>
        <v>810000</v>
      </c>
      <c r="I313" s="21">
        <f t="shared" si="159"/>
        <v>810000</v>
      </c>
      <c r="J313" s="21">
        <f t="shared" si="159"/>
        <v>810000</v>
      </c>
      <c r="K313" s="21">
        <f t="shared" si="159"/>
        <v>810000</v>
      </c>
      <c r="L313" s="22">
        <f t="shared" si="149"/>
        <v>100</v>
      </c>
      <c r="M313" s="21">
        <f t="shared" si="159"/>
        <v>820000</v>
      </c>
      <c r="N313" s="21">
        <f t="shared" si="159"/>
        <v>820000</v>
      </c>
      <c r="O313" s="21">
        <f t="shared" si="159"/>
        <v>810000</v>
      </c>
      <c r="P313" s="21">
        <f t="shared" si="159"/>
        <v>810000</v>
      </c>
      <c r="Q313" s="21">
        <f t="shared" si="159"/>
        <v>820000</v>
      </c>
      <c r="R313" s="21">
        <f t="shared" si="159"/>
        <v>810000</v>
      </c>
      <c r="S313" s="21">
        <f t="shared" si="159"/>
        <v>810000</v>
      </c>
      <c r="T313" s="21">
        <f t="shared" si="159"/>
        <v>810000</v>
      </c>
      <c r="U313" s="21">
        <f t="shared" si="159"/>
        <v>810000</v>
      </c>
      <c r="V313" s="21"/>
      <c r="W313" s="21"/>
      <c r="X313" s="21"/>
      <c r="Y313" s="12"/>
    </row>
    <row r="314" spans="1:25" hidden="1" x14ac:dyDescent="0.2">
      <c r="A314" s="28" t="s">
        <v>214</v>
      </c>
      <c r="B314" s="29">
        <v>11</v>
      </c>
      <c r="C314" s="30" t="s">
        <v>101</v>
      </c>
      <c r="D314" s="31">
        <v>3235</v>
      </c>
      <c r="E314" s="32" t="s">
        <v>56</v>
      </c>
      <c r="G314" s="1">
        <v>810000</v>
      </c>
      <c r="H314" s="1">
        <v>810000</v>
      </c>
      <c r="I314" s="1">
        <v>810000</v>
      </c>
      <c r="J314" s="1">
        <v>810000</v>
      </c>
      <c r="K314" s="1">
        <v>810000</v>
      </c>
      <c r="L314" s="33">
        <f t="shared" si="149"/>
        <v>100</v>
      </c>
      <c r="M314" s="1">
        <v>820000</v>
      </c>
      <c r="N314" s="1">
        <v>820000</v>
      </c>
      <c r="O314" s="1">
        <v>810000</v>
      </c>
      <c r="P314" s="1">
        <f>O314</f>
        <v>810000</v>
      </c>
      <c r="Q314" s="1">
        <v>820000</v>
      </c>
      <c r="R314" s="1">
        <v>810000</v>
      </c>
      <c r="S314" s="1">
        <f>R314</f>
        <v>810000</v>
      </c>
      <c r="T314" s="1">
        <v>810000</v>
      </c>
      <c r="U314" s="1">
        <f>T314</f>
        <v>810000</v>
      </c>
    </row>
    <row r="315" spans="1:25" s="23" customFormat="1" ht="15.75" hidden="1" x14ac:dyDescent="0.2">
      <c r="A315" s="24" t="s">
        <v>214</v>
      </c>
      <c r="B315" s="25">
        <v>11</v>
      </c>
      <c r="C315" s="26" t="s">
        <v>101</v>
      </c>
      <c r="D315" s="27">
        <v>329</v>
      </c>
      <c r="E315" s="20"/>
      <c r="F315" s="20"/>
      <c r="G315" s="21">
        <f>SUM(G316)</f>
        <v>510000</v>
      </c>
      <c r="H315" s="21">
        <f t="shared" ref="H315:U315" si="160">SUM(H316)</f>
        <v>510000</v>
      </c>
      <c r="I315" s="21">
        <f t="shared" si="160"/>
        <v>510000</v>
      </c>
      <c r="J315" s="21">
        <f t="shared" si="160"/>
        <v>510000</v>
      </c>
      <c r="K315" s="21">
        <f t="shared" si="160"/>
        <v>461909.71</v>
      </c>
      <c r="L315" s="22">
        <f t="shared" si="149"/>
        <v>90.570531372549027</v>
      </c>
      <c r="M315" s="21">
        <f t="shared" si="160"/>
        <v>520000</v>
      </c>
      <c r="N315" s="21">
        <f t="shared" si="160"/>
        <v>520000</v>
      </c>
      <c r="O315" s="21">
        <f t="shared" si="160"/>
        <v>510000</v>
      </c>
      <c r="P315" s="21">
        <f t="shared" si="160"/>
        <v>510000</v>
      </c>
      <c r="Q315" s="21">
        <f t="shared" si="160"/>
        <v>520000</v>
      </c>
      <c r="R315" s="21">
        <f t="shared" si="160"/>
        <v>510000</v>
      </c>
      <c r="S315" s="21">
        <f t="shared" si="160"/>
        <v>510000</v>
      </c>
      <c r="T315" s="21">
        <f t="shared" si="160"/>
        <v>510000</v>
      </c>
      <c r="U315" s="21">
        <f t="shared" si="160"/>
        <v>510000</v>
      </c>
      <c r="V315" s="21"/>
      <c r="W315" s="21"/>
      <c r="X315" s="21"/>
      <c r="Y315" s="12"/>
    </row>
    <row r="316" spans="1:25" s="23" customFormat="1" ht="15.75" hidden="1" x14ac:dyDescent="0.2">
      <c r="A316" s="28" t="s">
        <v>214</v>
      </c>
      <c r="B316" s="29">
        <v>11</v>
      </c>
      <c r="C316" s="30" t="s">
        <v>101</v>
      </c>
      <c r="D316" s="31">
        <v>3294</v>
      </c>
      <c r="E316" s="32" t="s">
        <v>65</v>
      </c>
      <c r="F316" s="32"/>
      <c r="G316" s="1">
        <v>510000</v>
      </c>
      <c r="H316" s="1">
        <v>510000</v>
      </c>
      <c r="I316" s="1">
        <v>510000</v>
      </c>
      <c r="J316" s="1">
        <v>510000</v>
      </c>
      <c r="K316" s="1">
        <v>461909.71</v>
      </c>
      <c r="L316" s="33">
        <f t="shared" si="149"/>
        <v>90.570531372549027</v>
      </c>
      <c r="M316" s="1">
        <v>520000</v>
      </c>
      <c r="N316" s="1">
        <v>520000</v>
      </c>
      <c r="O316" s="1">
        <v>510000</v>
      </c>
      <c r="P316" s="1">
        <f>O316</f>
        <v>510000</v>
      </c>
      <c r="Q316" s="1">
        <v>520000</v>
      </c>
      <c r="R316" s="1">
        <v>510000</v>
      </c>
      <c r="S316" s="1">
        <f>R316</f>
        <v>510000</v>
      </c>
      <c r="T316" s="1">
        <v>510000</v>
      </c>
      <c r="U316" s="1">
        <f>T316</f>
        <v>510000</v>
      </c>
      <c r="V316" s="21"/>
      <c r="W316" s="21"/>
      <c r="X316" s="21"/>
      <c r="Y316" s="12"/>
    </row>
    <row r="317" spans="1:25" s="23" customFormat="1" ht="94.5" x14ac:dyDescent="0.2">
      <c r="A317" s="277" t="s">
        <v>215</v>
      </c>
      <c r="B317" s="277"/>
      <c r="C317" s="277"/>
      <c r="D317" s="277"/>
      <c r="E317" s="20" t="s">
        <v>216</v>
      </c>
      <c r="F317" s="38" t="s">
        <v>181</v>
      </c>
      <c r="G317" s="21">
        <f>G318+G322+G324+G328+G330</f>
        <v>830000</v>
      </c>
      <c r="H317" s="21">
        <f t="shared" ref="H317:U317" si="161">H318+H322+H324+H328+H330</f>
        <v>830000</v>
      </c>
      <c r="I317" s="21">
        <f t="shared" si="161"/>
        <v>830000</v>
      </c>
      <c r="J317" s="21">
        <f t="shared" si="161"/>
        <v>830000</v>
      </c>
      <c r="K317" s="21">
        <f t="shared" si="161"/>
        <v>149570</v>
      </c>
      <c r="L317" s="22">
        <f t="shared" si="149"/>
        <v>18.020481927710843</v>
      </c>
      <c r="M317" s="21">
        <f t="shared" si="161"/>
        <v>830000</v>
      </c>
      <c r="N317" s="21">
        <f t="shared" si="161"/>
        <v>830000</v>
      </c>
      <c r="O317" s="21">
        <f t="shared" si="161"/>
        <v>600000</v>
      </c>
      <c r="P317" s="21">
        <f t="shared" si="161"/>
        <v>600000</v>
      </c>
      <c r="Q317" s="21">
        <f t="shared" si="161"/>
        <v>830000</v>
      </c>
      <c r="R317" s="21">
        <f t="shared" si="161"/>
        <v>671000</v>
      </c>
      <c r="S317" s="21">
        <f t="shared" si="161"/>
        <v>671000</v>
      </c>
      <c r="T317" s="21">
        <f t="shared" si="161"/>
        <v>742800</v>
      </c>
      <c r="U317" s="21">
        <f t="shared" si="161"/>
        <v>742800</v>
      </c>
      <c r="V317" s="21"/>
      <c r="W317" s="21"/>
      <c r="X317" s="21"/>
      <c r="Y317" s="12"/>
    </row>
    <row r="318" spans="1:25" s="23" customFormat="1" ht="15.75" hidden="1" x14ac:dyDescent="0.2">
      <c r="A318" s="24" t="s">
        <v>217</v>
      </c>
      <c r="B318" s="24">
        <v>11</v>
      </c>
      <c r="C318" s="49" t="s">
        <v>101</v>
      </c>
      <c r="D318" s="27">
        <v>323</v>
      </c>
      <c r="E318" s="20"/>
      <c r="F318" s="20"/>
      <c r="G318" s="21">
        <f>SUM(G319:G321)</f>
        <v>500000</v>
      </c>
      <c r="H318" s="21">
        <f t="shared" ref="H318:U318" si="162">SUM(H319:H321)</f>
        <v>500000</v>
      </c>
      <c r="I318" s="21">
        <f t="shared" si="162"/>
        <v>500000</v>
      </c>
      <c r="J318" s="21">
        <f t="shared" si="162"/>
        <v>500000</v>
      </c>
      <c r="K318" s="21">
        <f t="shared" si="162"/>
        <v>0</v>
      </c>
      <c r="L318" s="22">
        <f t="shared" si="149"/>
        <v>0</v>
      </c>
      <c r="M318" s="21">
        <f t="shared" si="162"/>
        <v>500000</v>
      </c>
      <c r="N318" s="21">
        <f t="shared" si="162"/>
        <v>500000</v>
      </c>
      <c r="O318" s="21">
        <f t="shared" si="162"/>
        <v>350000</v>
      </c>
      <c r="P318" s="21">
        <f t="shared" si="162"/>
        <v>350000</v>
      </c>
      <c r="Q318" s="21">
        <f t="shared" si="162"/>
        <v>500000</v>
      </c>
      <c r="R318" s="21">
        <f t="shared" si="162"/>
        <v>375000</v>
      </c>
      <c r="S318" s="21">
        <f t="shared" si="162"/>
        <v>375000</v>
      </c>
      <c r="T318" s="21">
        <f t="shared" si="162"/>
        <v>400750</v>
      </c>
      <c r="U318" s="21">
        <f t="shared" si="162"/>
        <v>400750</v>
      </c>
      <c r="V318" s="21"/>
      <c r="W318" s="21"/>
      <c r="X318" s="21"/>
      <c r="Y318" s="12"/>
    </row>
    <row r="319" spans="1:25" hidden="1" x14ac:dyDescent="0.2">
      <c r="A319" s="28" t="s">
        <v>217</v>
      </c>
      <c r="B319" s="28">
        <v>11</v>
      </c>
      <c r="C319" s="50" t="s">
        <v>101</v>
      </c>
      <c r="D319" s="31">
        <v>3232</v>
      </c>
      <c r="E319" s="32" t="s">
        <v>53</v>
      </c>
      <c r="G319" s="1">
        <v>150000</v>
      </c>
      <c r="H319" s="1">
        <v>150000</v>
      </c>
      <c r="I319" s="1">
        <v>150000</v>
      </c>
      <c r="J319" s="1">
        <v>150000</v>
      </c>
      <c r="K319" s="1">
        <v>0</v>
      </c>
      <c r="L319" s="33">
        <f t="shared" si="149"/>
        <v>0</v>
      </c>
      <c r="M319" s="1">
        <v>150000</v>
      </c>
      <c r="N319" s="1">
        <v>150000</v>
      </c>
      <c r="O319" s="1">
        <v>100000</v>
      </c>
      <c r="P319" s="1">
        <f>O319</f>
        <v>100000</v>
      </c>
      <c r="Q319" s="1">
        <v>150000</v>
      </c>
      <c r="R319" s="1">
        <v>105000</v>
      </c>
      <c r="S319" s="1">
        <f>R319</f>
        <v>105000</v>
      </c>
      <c r="T319" s="1">
        <v>110250</v>
      </c>
      <c r="U319" s="1">
        <f>T319</f>
        <v>110250</v>
      </c>
    </row>
    <row r="320" spans="1:25" s="23" customFormat="1" ht="15.75" hidden="1" x14ac:dyDescent="0.2">
      <c r="A320" s="28" t="s">
        <v>217</v>
      </c>
      <c r="B320" s="28">
        <v>11</v>
      </c>
      <c r="C320" s="50" t="s">
        <v>101</v>
      </c>
      <c r="D320" s="31">
        <v>3237</v>
      </c>
      <c r="E320" s="32" t="s">
        <v>58</v>
      </c>
      <c r="F320" s="32"/>
      <c r="G320" s="1">
        <v>50000</v>
      </c>
      <c r="H320" s="1">
        <v>50000</v>
      </c>
      <c r="I320" s="1">
        <v>50000</v>
      </c>
      <c r="J320" s="1">
        <v>50000</v>
      </c>
      <c r="K320" s="1">
        <v>0</v>
      </c>
      <c r="L320" s="33">
        <f t="shared" si="149"/>
        <v>0</v>
      </c>
      <c r="M320" s="1">
        <v>50000</v>
      </c>
      <c r="N320" s="1">
        <v>50000</v>
      </c>
      <c r="O320" s="1">
        <v>50000</v>
      </c>
      <c r="P320" s="1">
        <f t="shared" ref="P320:P331" si="163">O320</f>
        <v>50000</v>
      </c>
      <c r="Q320" s="1">
        <v>50000</v>
      </c>
      <c r="R320" s="1">
        <v>60000</v>
      </c>
      <c r="S320" s="1">
        <f t="shared" ref="S320:S331" si="164">R320</f>
        <v>60000</v>
      </c>
      <c r="T320" s="1">
        <v>70000</v>
      </c>
      <c r="U320" s="1">
        <f t="shared" ref="U320:U331" si="165">T320</f>
        <v>70000</v>
      </c>
      <c r="V320" s="21"/>
      <c r="W320" s="21"/>
      <c r="X320" s="21"/>
      <c r="Y320" s="12"/>
    </row>
    <row r="321" spans="1:25" hidden="1" x14ac:dyDescent="0.2">
      <c r="A321" s="28" t="s">
        <v>217</v>
      </c>
      <c r="B321" s="28">
        <v>11</v>
      </c>
      <c r="C321" s="50" t="s">
        <v>101</v>
      </c>
      <c r="D321" s="31">
        <v>3238</v>
      </c>
      <c r="E321" s="32" t="s">
        <v>59</v>
      </c>
      <c r="G321" s="1">
        <v>300000</v>
      </c>
      <c r="H321" s="1">
        <v>300000</v>
      </c>
      <c r="I321" s="1">
        <v>300000</v>
      </c>
      <c r="J321" s="1">
        <v>300000</v>
      </c>
      <c r="K321" s="1">
        <v>0</v>
      </c>
      <c r="L321" s="33">
        <f t="shared" si="149"/>
        <v>0</v>
      </c>
      <c r="M321" s="1">
        <v>300000</v>
      </c>
      <c r="N321" s="1">
        <v>300000</v>
      </c>
      <c r="O321" s="1">
        <v>200000</v>
      </c>
      <c r="P321" s="1">
        <f t="shared" si="163"/>
        <v>200000</v>
      </c>
      <c r="Q321" s="1">
        <v>300000</v>
      </c>
      <c r="R321" s="1">
        <v>210000</v>
      </c>
      <c r="S321" s="1">
        <f t="shared" si="164"/>
        <v>210000</v>
      </c>
      <c r="T321" s="1">
        <v>220500</v>
      </c>
      <c r="U321" s="1">
        <f t="shared" si="165"/>
        <v>220500</v>
      </c>
    </row>
    <row r="322" spans="1:25" s="23" customFormat="1" ht="15.75" hidden="1" x14ac:dyDescent="0.2">
      <c r="A322" s="24" t="s">
        <v>217</v>
      </c>
      <c r="B322" s="24">
        <v>11</v>
      </c>
      <c r="C322" s="49" t="s">
        <v>101</v>
      </c>
      <c r="D322" s="27">
        <v>412</v>
      </c>
      <c r="E322" s="20"/>
      <c r="F322" s="20"/>
      <c r="G322" s="21">
        <f>SUM(G323)</f>
        <v>100000</v>
      </c>
      <c r="H322" s="21">
        <f t="shared" ref="H322:U322" si="166">SUM(H323)</f>
        <v>100000</v>
      </c>
      <c r="I322" s="21">
        <f t="shared" si="166"/>
        <v>100000</v>
      </c>
      <c r="J322" s="21">
        <f t="shared" si="166"/>
        <v>100000</v>
      </c>
      <c r="K322" s="21">
        <f t="shared" si="166"/>
        <v>0</v>
      </c>
      <c r="L322" s="22">
        <f t="shared" si="149"/>
        <v>0</v>
      </c>
      <c r="M322" s="21">
        <f t="shared" si="166"/>
        <v>100000</v>
      </c>
      <c r="N322" s="21">
        <f t="shared" si="166"/>
        <v>100000</v>
      </c>
      <c r="O322" s="21">
        <f t="shared" si="166"/>
        <v>100000</v>
      </c>
      <c r="P322" s="21">
        <f t="shared" si="166"/>
        <v>100000</v>
      </c>
      <c r="Q322" s="21">
        <f t="shared" si="166"/>
        <v>100000</v>
      </c>
      <c r="R322" s="21">
        <f t="shared" si="166"/>
        <v>125000</v>
      </c>
      <c r="S322" s="21">
        <f t="shared" si="166"/>
        <v>125000</v>
      </c>
      <c r="T322" s="21">
        <f t="shared" si="166"/>
        <v>150000</v>
      </c>
      <c r="U322" s="21">
        <f t="shared" si="166"/>
        <v>150000</v>
      </c>
      <c r="V322" s="21"/>
      <c r="W322" s="21"/>
      <c r="X322" s="21"/>
      <c r="Y322" s="12"/>
    </row>
    <row r="323" spans="1:25" hidden="1" x14ac:dyDescent="0.2">
      <c r="A323" s="28" t="s">
        <v>217</v>
      </c>
      <c r="B323" s="28">
        <v>11</v>
      </c>
      <c r="C323" s="50" t="s">
        <v>101</v>
      </c>
      <c r="D323" s="31">
        <v>4126</v>
      </c>
      <c r="E323" s="32" t="s">
        <v>84</v>
      </c>
      <c r="G323" s="1">
        <v>100000</v>
      </c>
      <c r="H323" s="1">
        <v>100000</v>
      </c>
      <c r="I323" s="1">
        <v>100000</v>
      </c>
      <c r="J323" s="1">
        <v>100000</v>
      </c>
      <c r="K323" s="1">
        <v>0</v>
      </c>
      <c r="L323" s="33">
        <f t="shared" si="149"/>
        <v>0</v>
      </c>
      <c r="M323" s="1">
        <v>100000</v>
      </c>
      <c r="N323" s="1">
        <v>100000</v>
      </c>
      <c r="O323" s="1">
        <v>100000</v>
      </c>
      <c r="P323" s="1">
        <f t="shared" si="163"/>
        <v>100000</v>
      </c>
      <c r="Q323" s="1">
        <v>100000</v>
      </c>
      <c r="R323" s="1">
        <v>125000</v>
      </c>
      <c r="S323" s="1">
        <f t="shared" si="164"/>
        <v>125000</v>
      </c>
      <c r="T323" s="1">
        <v>150000</v>
      </c>
      <c r="U323" s="1">
        <f t="shared" si="165"/>
        <v>150000</v>
      </c>
    </row>
    <row r="324" spans="1:25" s="23" customFormat="1" ht="15.75" hidden="1" x14ac:dyDescent="0.2">
      <c r="A324" s="24" t="s">
        <v>217</v>
      </c>
      <c r="B324" s="24">
        <v>11</v>
      </c>
      <c r="C324" s="49" t="s">
        <v>101</v>
      </c>
      <c r="D324" s="27">
        <v>422</v>
      </c>
      <c r="E324" s="20"/>
      <c r="F324" s="20"/>
      <c r="G324" s="21">
        <f>SUM(G325:G326)</f>
        <v>100000</v>
      </c>
      <c r="H324" s="21">
        <f>SUM(H325:H326)</f>
        <v>100000</v>
      </c>
      <c r="I324" s="21">
        <f>SUM(I325:I326)</f>
        <v>100000</v>
      </c>
      <c r="J324" s="21">
        <f>SUM(J325:J326)</f>
        <v>100000</v>
      </c>
      <c r="K324" s="21">
        <f>SUM(K325:K327)</f>
        <v>99670</v>
      </c>
      <c r="L324" s="22">
        <f t="shared" si="149"/>
        <v>99.67</v>
      </c>
      <c r="M324" s="21">
        <f>SUM(M325:M326)</f>
        <v>100000</v>
      </c>
      <c r="N324" s="21">
        <f>SUM(N325:N326)</f>
        <v>100000</v>
      </c>
      <c r="O324" s="21">
        <f t="shared" ref="O324:U324" si="167">SUM(O325:O327)</f>
        <v>20000</v>
      </c>
      <c r="P324" s="21">
        <f t="shared" si="167"/>
        <v>20000</v>
      </c>
      <c r="Q324" s="21">
        <f t="shared" si="167"/>
        <v>100000</v>
      </c>
      <c r="R324" s="21">
        <f t="shared" si="167"/>
        <v>21000</v>
      </c>
      <c r="S324" s="21">
        <f t="shared" si="167"/>
        <v>21000</v>
      </c>
      <c r="T324" s="21">
        <f t="shared" si="167"/>
        <v>22050</v>
      </c>
      <c r="U324" s="21">
        <f t="shared" si="167"/>
        <v>22050</v>
      </c>
      <c r="V324" s="21"/>
      <c r="W324" s="21"/>
      <c r="X324" s="21"/>
      <c r="Y324" s="12"/>
    </row>
    <row r="325" spans="1:25" s="23" customFormat="1" ht="15.75" hidden="1" x14ac:dyDescent="0.2">
      <c r="A325" s="28" t="s">
        <v>217</v>
      </c>
      <c r="B325" s="28">
        <v>11</v>
      </c>
      <c r="C325" s="50" t="s">
        <v>101</v>
      </c>
      <c r="D325" s="31">
        <v>4221</v>
      </c>
      <c r="E325" s="32" t="s">
        <v>74</v>
      </c>
      <c r="F325" s="32"/>
      <c r="G325" s="1">
        <v>50000</v>
      </c>
      <c r="H325" s="1">
        <v>50000</v>
      </c>
      <c r="I325" s="1">
        <v>50000</v>
      </c>
      <c r="J325" s="1">
        <v>50000</v>
      </c>
      <c r="K325" s="1">
        <v>65420</v>
      </c>
      <c r="L325" s="33">
        <f t="shared" si="149"/>
        <v>130.84</v>
      </c>
      <c r="M325" s="1">
        <v>50000</v>
      </c>
      <c r="N325" s="1">
        <v>50000</v>
      </c>
      <c r="O325" s="1">
        <v>10000</v>
      </c>
      <c r="P325" s="1">
        <f t="shared" si="163"/>
        <v>10000</v>
      </c>
      <c r="Q325" s="1">
        <v>50000</v>
      </c>
      <c r="R325" s="1">
        <v>10500</v>
      </c>
      <c r="S325" s="1">
        <f t="shared" si="164"/>
        <v>10500</v>
      </c>
      <c r="T325" s="1">
        <v>11025</v>
      </c>
      <c r="U325" s="1">
        <f t="shared" si="165"/>
        <v>11025</v>
      </c>
      <c r="V325" s="21"/>
      <c r="W325" s="21"/>
      <c r="X325" s="21"/>
      <c r="Y325" s="12"/>
    </row>
    <row r="326" spans="1:25" hidden="1" x14ac:dyDescent="0.2">
      <c r="A326" s="28" t="s">
        <v>217</v>
      </c>
      <c r="B326" s="28">
        <v>11</v>
      </c>
      <c r="C326" s="50" t="s">
        <v>101</v>
      </c>
      <c r="D326" s="31">
        <v>4222</v>
      </c>
      <c r="E326" s="32" t="s">
        <v>75</v>
      </c>
      <c r="G326" s="1">
        <v>50000</v>
      </c>
      <c r="H326" s="1">
        <v>50000</v>
      </c>
      <c r="I326" s="1">
        <v>50000</v>
      </c>
      <c r="J326" s="1">
        <v>50000</v>
      </c>
      <c r="K326" s="1">
        <v>0</v>
      </c>
      <c r="L326" s="33">
        <f t="shared" si="149"/>
        <v>0</v>
      </c>
      <c r="M326" s="1">
        <v>50000</v>
      </c>
      <c r="N326" s="1">
        <v>50000</v>
      </c>
      <c r="O326" s="1">
        <v>10000</v>
      </c>
      <c r="P326" s="1">
        <f t="shared" si="163"/>
        <v>10000</v>
      </c>
      <c r="Q326" s="1">
        <v>50000</v>
      </c>
      <c r="R326" s="1">
        <v>10500</v>
      </c>
      <c r="S326" s="1">
        <f t="shared" si="164"/>
        <v>10500</v>
      </c>
      <c r="T326" s="1">
        <v>11025</v>
      </c>
      <c r="U326" s="1">
        <f t="shared" si="165"/>
        <v>11025</v>
      </c>
    </row>
    <row r="327" spans="1:25" hidden="1" x14ac:dyDescent="0.2">
      <c r="A327" s="28" t="s">
        <v>217</v>
      </c>
      <c r="B327" s="28">
        <v>11</v>
      </c>
      <c r="C327" s="50" t="s">
        <v>101</v>
      </c>
      <c r="D327" s="31">
        <v>4223</v>
      </c>
      <c r="I327" s="1">
        <v>0</v>
      </c>
      <c r="J327" s="1">
        <v>0</v>
      </c>
      <c r="K327" s="1">
        <v>34250</v>
      </c>
      <c r="L327" s="33" t="str">
        <f t="shared" si="149"/>
        <v>-</v>
      </c>
      <c r="M327" s="1"/>
      <c r="N327" s="1"/>
      <c r="O327" s="1"/>
      <c r="P327" s="1"/>
      <c r="Q327" s="1"/>
      <c r="R327" s="1"/>
      <c r="S327" s="1"/>
      <c r="T327" s="1"/>
      <c r="U327" s="1"/>
    </row>
    <row r="328" spans="1:25" s="23" customFormat="1" ht="15.75" hidden="1" x14ac:dyDescent="0.2">
      <c r="A328" s="24" t="s">
        <v>217</v>
      </c>
      <c r="B328" s="24">
        <v>11</v>
      </c>
      <c r="C328" s="49" t="s">
        <v>101</v>
      </c>
      <c r="D328" s="27">
        <v>426</v>
      </c>
      <c r="E328" s="20"/>
      <c r="F328" s="20"/>
      <c r="G328" s="21">
        <f>SUM(G329)</f>
        <v>80000</v>
      </c>
      <c r="H328" s="21">
        <f t="shared" ref="H328:U328" si="168">SUM(H329)</f>
        <v>80000</v>
      </c>
      <c r="I328" s="21">
        <f t="shared" si="168"/>
        <v>80000</v>
      </c>
      <c r="J328" s="21">
        <f t="shared" si="168"/>
        <v>80000</v>
      </c>
      <c r="K328" s="21">
        <f t="shared" si="168"/>
        <v>0</v>
      </c>
      <c r="L328" s="22">
        <f t="shared" si="149"/>
        <v>0</v>
      </c>
      <c r="M328" s="21">
        <f t="shared" si="168"/>
        <v>80000</v>
      </c>
      <c r="N328" s="21">
        <f t="shared" si="168"/>
        <v>80000</v>
      </c>
      <c r="O328" s="21">
        <f t="shared" si="168"/>
        <v>80000</v>
      </c>
      <c r="P328" s="21">
        <f t="shared" si="168"/>
        <v>80000</v>
      </c>
      <c r="Q328" s="21">
        <f t="shared" si="168"/>
        <v>80000</v>
      </c>
      <c r="R328" s="21">
        <f t="shared" si="168"/>
        <v>100000</v>
      </c>
      <c r="S328" s="21">
        <f t="shared" si="168"/>
        <v>100000</v>
      </c>
      <c r="T328" s="21">
        <f t="shared" si="168"/>
        <v>120000</v>
      </c>
      <c r="U328" s="21">
        <f t="shared" si="168"/>
        <v>120000</v>
      </c>
      <c r="V328" s="21"/>
      <c r="W328" s="21"/>
      <c r="X328" s="21"/>
      <c r="Y328" s="12"/>
    </row>
    <row r="329" spans="1:25" s="23" customFormat="1" ht="15.75" hidden="1" x14ac:dyDescent="0.2">
      <c r="A329" s="28" t="s">
        <v>217</v>
      </c>
      <c r="B329" s="28">
        <v>11</v>
      </c>
      <c r="C329" s="50" t="s">
        <v>101</v>
      </c>
      <c r="D329" s="31">
        <v>4262</v>
      </c>
      <c r="E329" s="32" t="s">
        <v>218</v>
      </c>
      <c r="F329" s="32"/>
      <c r="G329" s="1">
        <v>80000</v>
      </c>
      <c r="H329" s="1">
        <v>80000</v>
      </c>
      <c r="I329" s="1">
        <v>80000</v>
      </c>
      <c r="J329" s="1">
        <v>80000</v>
      </c>
      <c r="K329" s="1">
        <v>0</v>
      </c>
      <c r="L329" s="33">
        <f t="shared" si="149"/>
        <v>0</v>
      </c>
      <c r="M329" s="1">
        <v>80000</v>
      </c>
      <c r="N329" s="1">
        <v>80000</v>
      </c>
      <c r="O329" s="1">
        <v>80000</v>
      </c>
      <c r="P329" s="1">
        <f t="shared" si="163"/>
        <v>80000</v>
      </c>
      <c r="Q329" s="1">
        <v>80000</v>
      </c>
      <c r="R329" s="1">
        <v>100000</v>
      </c>
      <c r="S329" s="1">
        <f t="shared" si="164"/>
        <v>100000</v>
      </c>
      <c r="T329" s="1">
        <v>120000</v>
      </c>
      <c r="U329" s="1">
        <f t="shared" si="165"/>
        <v>120000</v>
      </c>
      <c r="V329" s="21"/>
      <c r="W329" s="21"/>
      <c r="X329" s="21"/>
      <c r="Y329" s="12"/>
    </row>
    <row r="330" spans="1:25" s="23" customFormat="1" ht="15.75" hidden="1" x14ac:dyDescent="0.2">
      <c r="A330" s="24" t="s">
        <v>217</v>
      </c>
      <c r="B330" s="24">
        <v>11</v>
      </c>
      <c r="C330" s="49" t="s">
        <v>101</v>
      </c>
      <c r="D330" s="27">
        <v>451</v>
      </c>
      <c r="E330" s="20"/>
      <c r="F330" s="20"/>
      <c r="G330" s="21">
        <f>SUM(G331)</f>
        <v>50000</v>
      </c>
      <c r="H330" s="21">
        <f t="shared" ref="H330:U330" si="169">SUM(H331)</f>
        <v>50000</v>
      </c>
      <c r="I330" s="21">
        <f t="shared" si="169"/>
        <v>50000</v>
      </c>
      <c r="J330" s="21">
        <f t="shared" si="169"/>
        <v>50000</v>
      </c>
      <c r="K330" s="21">
        <f t="shared" si="169"/>
        <v>49900</v>
      </c>
      <c r="L330" s="22">
        <f t="shared" si="149"/>
        <v>99.8</v>
      </c>
      <c r="M330" s="21">
        <f t="shared" si="169"/>
        <v>50000</v>
      </c>
      <c r="N330" s="21">
        <f t="shared" si="169"/>
        <v>50000</v>
      </c>
      <c r="O330" s="21">
        <f t="shared" si="169"/>
        <v>50000</v>
      </c>
      <c r="P330" s="21">
        <f t="shared" si="169"/>
        <v>50000</v>
      </c>
      <c r="Q330" s="21">
        <f t="shared" si="169"/>
        <v>50000</v>
      </c>
      <c r="R330" s="21">
        <f t="shared" si="169"/>
        <v>50000</v>
      </c>
      <c r="S330" s="21">
        <f t="shared" si="169"/>
        <v>50000</v>
      </c>
      <c r="T330" s="21">
        <f t="shared" si="169"/>
        <v>50000</v>
      </c>
      <c r="U330" s="21">
        <f t="shared" si="169"/>
        <v>50000</v>
      </c>
      <c r="V330" s="21"/>
      <c r="W330" s="21"/>
      <c r="X330" s="21"/>
      <c r="Y330" s="12"/>
    </row>
    <row r="331" spans="1:25" hidden="1" x14ac:dyDescent="0.2">
      <c r="A331" s="28" t="s">
        <v>217</v>
      </c>
      <c r="B331" s="28">
        <v>11</v>
      </c>
      <c r="C331" s="50" t="s">
        <v>101</v>
      </c>
      <c r="D331" s="53">
        <v>4511</v>
      </c>
      <c r="E331" s="32" t="s">
        <v>91</v>
      </c>
      <c r="G331" s="1">
        <v>50000</v>
      </c>
      <c r="H331" s="1">
        <v>50000</v>
      </c>
      <c r="I331" s="1">
        <v>50000</v>
      </c>
      <c r="J331" s="1">
        <v>50000</v>
      </c>
      <c r="K331" s="1">
        <v>49900</v>
      </c>
      <c r="L331" s="33">
        <f t="shared" si="149"/>
        <v>99.8</v>
      </c>
      <c r="M331" s="1">
        <v>50000</v>
      </c>
      <c r="N331" s="1">
        <v>50000</v>
      </c>
      <c r="O331" s="1">
        <v>50000</v>
      </c>
      <c r="P331" s="1">
        <f t="shared" si="163"/>
        <v>50000</v>
      </c>
      <c r="Q331" s="1">
        <v>50000</v>
      </c>
      <c r="R331" s="1">
        <v>50000</v>
      </c>
      <c r="S331" s="1">
        <f t="shared" si="164"/>
        <v>50000</v>
      </c>
      <c r="T331" s="1">
        <v>50000</v>
      </c>
      <c r="U331" s="1">
        <f t="shared" si="165"/>
        <v>50000</v>
      </c>
    </row>
    <row r="332" spans="1:25" ht="94.5" x14ac:dyDescent="0.2">
      <c r="A332" s="277" t="s">
        <v>219</v>
      </c>
      <c r="B332" s="277"/>
      <c r="C332" s="277"/>
      <c r="D332" s="277"/>
      <c r="E332" s="20" t="s">
        <v>220</v>
      </c>
      <c r="F332" s="38" t="s">
        <v>181</v>
      </c>
      <c r="G332" s="21">
        <f>G333+G335+G337</f>
        <v>270000</v>
      </c>
      <c r="H332" s="21">
        <f t="shared" ref="H332:U332" si="170">H333+H335+H337</f>
        <v>270000</v>
      </c>
      <c r="I332" s="21">
        <f t="shared" si="170"/>
        <v>270000</v>
      </c>
      <c r="J332" s="21">
        <f t="shared" si="170"/>
        <v>270000</v>
      </c>
      <c r="K332" s="21">
        <f t="shared" si="170"/>
        <v>0</v>
      </c>
      <c r="L332" s="22">
        <f t="shared" si="149"/>
        <v>0</v>
      </c>
      <c r="M332" s="21">
        <f t="shared" si="170"/>
        <v>258000</v>
      </c>
      <c r="N332" s="21">
        <f t="shared" si="170"/>
        <v>258000</v>
      </c>
      <c r="O332" s="21">
        <f t="shared" si="170"/>
        <v>200000</v>
      </c>
      <c r="P332" s="21">
        <f t="shared" si="170"/>
        <v>200000</v>
      </c>
      <c r="Q332" s="21">
        <f t="shared" si="170"/>
        <v>300000</v>
      </c>
      <c r="R332" s="21">
        <f t="shared" si="170"/>
        <v>209000</v>
      </c>
      <c r="S332" s="21">
        <f t="shared" si="170"/>
        <v>209000</v>
      </c>
      <c r="T332" s="21">
        <f t="shared" si="170"/>
        <v>218450</v>
      </c>
      <c r="U332" s="21">
        <f t="shared" si="170"/>
        <v>218450</v>
      </c>
    </row>
    <row r="333" spans="1:25" s="23" customFormat="1" ht="15.75" hidden="1" x14ac:dyDescent="0.2">
      <c r="A333" s="24" t="s">
        <v>221</v>
      </c>
      <c r="B333" s="25">
        <v>11</v>
      </c>
      <c r="C333" s="26" t="s">
        <v>101</v>
      </c>
      <c r="D333" s="27">
        <v>321</v>
      </c>
      <c r="E333" s="20"/>
      <c r="F333" s="20"/>
      <c r="G333" s="21">
        <f>SUM(G334)</f>
        <v>50000</v>
      </c>
      <c r="H333" s="21">
        <f t="shared" ref="H333:U333" si="171">SUM(H334)</f>
        <v>50000</v>
      </c>
      <c r="I333" s="21">
        <f t="shared" si="171"/>
        <v>50000</v>
      </c>
      <c r="J333" s="21">
        <f t="shared" si="171"/>
        <v>50000</v>
      </c>
      <c r="K333" s="21">
        <f t="shared" si="171"/>
        <v>0</v>
      </c>
      <c r="L333" s="22">
        <f t="shared" si="149"/>
        <v>0</v>
      </c>
      <c r="M333" s="21">
        <f t="shared" si="171"/>
        <v>50000</v>
      </c>
      <c r="N333" s="21">
        <f t="shared" si="171"/>
        <v>50000</v>
      </c>
      <c r="O333" s="21">
        <f t="shared" si="171"/>
        <v>20000</v>
      </c>
      <c r="P333" s="21">
        <f t="shared" si="171"/>
        <v>20000</v>
      </c>
      <c r="Q333" s="21">
        <f t="shared" si="171"/>
        <v>50000</v>
      </c>
      <c r="R333" s="21">
        <f t="shared" si="171"/>
        <v>21000</v>
      </c>
      <c r="S333" s="21">
        <f t="shared" si="171"/>
        <v>21000</v>
      </c>
      <c r="T333" s="21">
        <f t="shared" si="171"/>
        <v>22050</v>
      </c>
      <c r="U333" s="21">
        <f t="shared" si="171"/>
        <v>22050</v>
      </c>
      <c r="V333" s="21"/>
      <c r="W333" s="21"/>
      <c r="X333" s="21"/>
      <c r="Y333" s="12"/>
    </row>
    <row r="334" spans="1:25" hidden="1" x14ac:dyDescent="0.2">
      <c r="A334" s="28" t="s">
        <v>221</v>
      </c>
      <c r="B334" s="29">
        <v>11</v>
      </c>
      <c r="C334" s="30" t="s">
        <v>101</v>
      </c>
      <c r="D334" s="31">
        <v>3213</v>
      </c>
      <c r="E334" s="32" t="s">
        <v>44</v>
      </c>
      <c r="G334" s="1">
        <v>50000</v>
      </c>
      <c r="H334" s="1">
        <v>50000</v>
      </c>
      <c r="I334" s="1">
        <v>50000</v>
      </c>
      <c r="J334" s="1">
        <v>50000</v>
      </c>
      <c r="K334" s="1">
        <v>0</v>
      </c>
      <c r="L334" s="33">
        <f t="shared" si="149"/>
        <v>0</v>
      </c>
      <c r="M334" s="1">
        <v>50000</v>
      </c>
      <c r="N334" s="1">
        <v>50000</v>
      </c>
      <c r="O334" s="1">
        <v>20000</v>
      </c>
      <c r="P334" s="1">
        <f>O334</f>
        <v>20000</v>
      </c>
      <c r="Q334" s="1">
        <v>50000</v>
      </c>
      <c r="R334" s="1">
        <v>21000</v>
      </c>
      <c r="S334" s="1">
        <f>R334</f>
        <v>21000</v>
      </c>
      <c r="T334" s="1">
        <v>22050</v>
      </c>
      <c r="U334" s="1">
        <f>T334</f>
        <v>22050</v>
      </c>
    </row>
    <row r="335" spans="1:25" s="23" customFormat="1" ht="15.75" hidden="1" x14ac:dyDescent="0.2">
      <c r="A335" s="24" t="s">
        <v>221</v>
      </c>
      <c r="B335" s="25">
        <v>11</v>
      </c>
      <c r="C335" s="26" t="s">
        <v>101</v>
      </c>
      <c r="D335" s="27">
        <v>323</v>
      </c>
      <c r="E335" s="20"/>
      <c r="F335" s="20"/>
      <c r="G335" s="21">
        <f>SUM(G336)</f>
        <v>20000</v>
      </c>
      <c r="H335" s="21">
        <f t="shared" ref="H335:U335" si="172">SUM(H336)</f>
        <v>20000</v>
      </c>
      <c r="I335" s="21">
        <f t="shared" si="172"/>
        <v>20000</v>
      </c>
      <c r="J335" s="21">
        <f t="shared" si="172"/>
        <v>20000</v>
      </c>
      <c r="K335" s="21">
        <f t="shared" si="172"/>
        <v>0</v>
      </c>
      <c r="L335" s="22">
        <f t="shared" si="149"/>
        <v>0</v>
      </c>
      <c r="M335" s="21">
        <f t="shared" si="172"/>
        <v>30000</v>
      </c>
      <c r="N335" s="21">
        <f t="shared" si="172"/>
        <v>30000</v>
      </c>
      <c r="O335" s="21">
        <f t="shared" si="172"/>
        <v>20000</v>
      </c>
      <c r="P335" s="21">
        <f t="shared" si="172"/>
        <v>20000</v>
      </c>
      <c r="Q335" s="21">
        <f t="shared" si="172"/>
        <v>50000</v>
      </c>
      <c r="R335" s="21">
        <f t="shared" si="172"/>
        <v>20000</v>
      </c>
      <c r="S335" s="21">
        <f t="shared" si="172"/>
        <v>20000</v>
      </c>
      <c r="T335" s="21">
        <f t="shared" si="172"/>
        <v>20000</v>
      </c>
      <c r="U335" s="21">
        <f t="shared" si="172"/>
        <v>20000</v>
      </c>
      <c r="V335" s="21"/>
      <c r="W335" s="21"/>
      <c r="X335" s="21"/>
      <c r="Y335" s="12"/>
    </row>
    <row r="336" spans="1:25" hidden="1" x14ac:dyDescent="0.2">
      <c r="A336" s="28" t="s">
        <v>221</v>
      </c>
      <c r="B336" s="29">
        <v>11</v>
      </c>
      <c r="C336" s="30" t="s">
        <v>101</v>
      </c>
      <c r="D336" s="31">
        <v>3232</v>
      </c>
      <c r="E336" s="32" t="s">
        <v>53</v>
      </c>
      <c r="G336" s="1">
        <v>20000</v>
      </c>
      <c r="H336" s="1">
        <v>20000</v>
      </c>
      <c r="I336" s="1">
        <v>20000</v>
      </c>
      <c r="J336" s="1">
        <v>20000</v>
      </c>
      <c r="K336" s="1">
        <v>0</v>
      </c>
      <c r="L336" s="33">
        <f t="shared" si="149"/>
        <v>0</v>
      </c>
      <c r="M336" s="1">
        <v>30000</v>
      </c>
      <c r="N336" s="1">
        <v>30000</v>
      </c>
      <c r="O336" s="1">
        <v>20000</v>
      </c>
      <c r="P336" s="1">
        <f>O336</f>
        <v>20000</v>
      </c>
      <c r="Q336" s="1">
        <v>50000</v>
      </c>
      <c r="R336" s="1">
        <v>20000</v>
      </c>
      <c r="S336" s="1">
        <f>R336</f>
        <v>20000</v>
      </c>
      <c r="T336" s="1">
        <v>20000</v>
      </c>
      <c r="U336" s="1">
        <f>T336</f>
        <v>20000</v>
      </c>
    </row>
    <row r="337" spans="1:25" s="23" customFormat="1" ht="15.75" hidden="1" x14ac:dyDescent="0.2">
      <c r="A337" s="24" t="s">
        <v>221</v>
      </c>
      <c r="B337" s="25">
        <v>11</v>
      </c>
      <c r="C337" s="26" t="s">
        <v>101</v>
      </c>
      <c r="D337" s="27">
        <v>426</v>
      </c>
      <c r="E337" s="20"/>
      <c r="F337" s="20"/>
      <c r="G337" s="21">
        <f>SUM(G338)</f>
        <v>200000</v>
      </c>
      <c r="H337" s="21">
        <f t="shared" ref="H337:U337" si="173">SUM(H338)</f>
        <v>200000</v>
      </c>
      <c r="I337" s="21">
        <f t="shared" si="173"/>
        <v>200000</v>
      </c>
      <c r="J337" s="21">
        <f t="shared" si="173"/>
        <v>200000</v>
      </c>
      <c r="K337" s="21">
        <f t="shared" si="173"/>
        <v>0</v>
      </c>
      <c r="L337" s="22">
        <f t="shared" si="149"/>
        <v>0</v>
      </c>
      <c r="M337" s="21">
        <f t="shared" si="173"/>
        <v>178000</v>
      </c>
      <c r="N337" s="21">
        <f t="shared" si="173"/>
        <v>178000</v>
      </c>
      <c r="O337" s="21">
        <f t="shared" si="173"/>
        <v>160000</v>
      </c>
      <c r="P337" s="21">
        <f t="shared" si="173"/>
        <v>160000</v>
      </c>
      <c r="Q337" s="21">
        <f t="shared" si="173"/>
        <v>200000</v>
      </c>
      <c r="R337" s="21">
        <f t="shared" si="173"/>
        <v>168000</v>
      </c>
      <c r="S337" s="21">
        <f t="shared" si="173"/>
        <v>168000</v>
      </c>
      <c r="T337" s="21">
        <f t="shared" si="173"/>
        <v>176400</v>
      </c>
      <c r="U337" s="21">
        <f t="shared" si="173"/>
        <v>176400</v>
      </c>
      <c r="V337" s="21"/>
      <c r="W337" s="21"/>
      <c r="X337" s="21"/>
      <c r="Y337" s="12"/>
    </row>
    <row r="338" spans="1:25" hidden="1" x14ac:dyDescent="0.2">
      <c r="A338" s="28" t="s">
        <v>221</v>
      </c>
      <c r="B338" s="29">
        <v>11</v>
      </c>
      <c r="C338" s="30" t="s">
        <v>101</v>
      </c>
      <c r="D338" s="31">
        <v>4262</v>
      </c>
      <c r="E338" s="32" t="s">
        <v>218</v>
      </c>
      <c r="G338" s="1">
        <v>200000</v>
      </c>
      <c r="H338" s="1">
        <v>200000</v>
      </c>
      <c r="I338" s="1">
        <v>200000</v>
      </c>
      <c r="J338" s="1">
        <v>200000</v>
      </c>
      <c r="K338" s="1">
        <v>0</v>
      </c>
      <c r="L338" s="33">
        <f t="shared" si="149"/>
        <v>0</v>
      </c>
      <c r="M338" s="1">
        <v>178000</v>
      </c>
      <c r="N338" s="1">
        <v>178000</v>
      </c>
      <c r="O338" s="1">
        <v>160000</v>
      </c>
      <c r="P338" s="1">
        <f>O338</f>
        <v>160000</v>
      </c>
      <c r="Q338" s="1">
        <v>200000</v>
      </c>
      <c r="R338" s="1">
        <v>168000</v>
      </c>
      <c r="S338" s="1">
        <f>R338</f>
        <v>168000</v>
      </c>
      <c r="T338" s="1">
        <v>176400</v>
      </c>
      <c r="U338" s="1">
        <f>T338</f>
        <v>176400</v>
      </c>
    </row>
    <row r="339" spans="1:25" ht="94.5" x14ac:dyDescent="0.2">
      <c r="A339" s="277" t="s">
        <v>222</v>
      </c>
      <c r="B339" s="277"/>
      <c r="C339" s="277"/>
      <c r="D339" s="277"/>
      <c r="E339" s="20" t="s">
        <v>223</v>
      </c>
      <c r="F339" s="38" t="s">
        <v>181</v>
      </c>
      <c r="G339" s="21">
        <f>SUM(G340)</f>
        <v>250000</v>
      </c>
      <c r="H339" s="21">
        <f t="shared" ref="H339:U340" si="174">SUM(H340)</f>
        <v>250000</v>
      </c>
      <c r="I339" s="21">
        <f t="shared" si="174"/>
        <v>250000</v>
      </c>
      <c r="J339" s="21">
        <f t="shared" si="174"/>
        <v>250000</v>
      </c>
      <c r="K339" s="21">
        <f t="shared" si="174"/>
        <v>134400</v>
      </c>
      <c r="L339" s="22">
        <f t="shared" si="149"/>
        <v>53.76</v>
      </c>
      <c r="M339" s="21">
        <f t="shared" si="174"/>
        <v>250000</v>
      </c>
      <c r="N339" s="21">
        <f t="shared" si="174"/>
        <v>250000</v>
      </c>
      <c r="O339" s="21">
        <f t="shared" si="174"/>
        <v>330000</v>
      </c>
      <c r="P339" s="21">
        <f t="shared" si="174"/>
        <v>330000</v>
      </c>
      <c r="Q339" s="21">
        <f t="shared" si="174"/>
        <v>250000</v>
      </c>
      <c r="R339" s="21">
        <f t="shared" si="174"/>
        <v>330000</v>
      </c>
      <c r="S339" s="21">
        <f t="shared" si="174"/>
        <v>330000</v>
      </c>
      <c r="T339" s="21">
        <f t="shared" si="174"/>
        <v>330000</v>
      </c>
      <c r="U339" s="21">
        <f t="shared" si="174"/>
        <v>330000</v>
      </c>
    </row>
    <row r="340" spans="1:25" s="23" customFormat="1" ht="15.75" hidden="1" x14ac:dyDescent="0.2">
      <c r="A340" s="24" t="s">
        <v>224</v>
      </c>
      <c r="B340" s="25">
        <v>11</v>
      </c>
      <c r="C340" s="26" t="s">
        <v>101</v>
      </c>
      <c r="D340" s="27">
        <v>372</v>
      </c>
      <c r="E340" s="20"/>
      <c r="F340" s="20"/>
      <c r="G340" s="21">
        <f>SUM(G341)</f>
        <v>250000</v>
      </c>
      <c r="H340" s="21">
        <f t="shared" si="174"/>
        <v>250000</v>
      </c>
      <c r="I340" s="21">
        <f t="shared" si="174"/>
        <v>250000</v>
      </c>
      <c r="J340" s="21">
        <f t="shared" si="174"/>
        <v>250000</v>
      </c>
      <c r="K340" s="21">
        <f t="shared" si="174"/>
        <v>134400</v>
      </c>
      <c r="L340" s="22">
        <f t="shared" si="149"/>
        <v>53.76</v>
      </c>
      <c r="M340" s="21">
        <f t="shared" si="174"/>
        <v>250000</v>
      </c>
      <c r="N340" s="21">
        <f t="shared" si="174"/>
        <v>250000</v>
      </c>
      <c r="O340" s="21">
        <f t="shared" si="174"/>
        <v>330000</v>
      </c>
      <c r="P340" s="21">
        <f t="shared" si="174"/>
        <v>330000</v>
      </c>
      <c r="Q340" s="21">
        <f t="shared" si="174"/>
        <v>250000</v>
      </c>
      <c r="R340" s="21">
        <f t="shared" si="174"/>
        <v>330000</v>
      </c>
      <c r="S340" s="21">
        <f t="shared" si="174"/>
        <v>330000</v>
      </c>
      <c r="T340" s="21">
        <f t="shared" si="174"/>
        <v>330000</v>
      </c>
      <c r="U340" s="21">
        <f t="shared" si="174"/>
        <v>330000</v>
      </c>
      <c r="V340" s="21"/>
      <c r="W340" s="21"/>
      <c r="X340" s="21"/>
      <c r="Y340" s="12"/>
    </row>
    <row r="341" spans="1:25" hidden="1" x14ac:dyDescent="0.2">
      <c r="A341" s="28" t="s">
        <v>224</v>
      </c>
      <c r="B341" s="29">
        <v>11</v>
      </c>
      <c r="C341" s="30" t="s">
        <v>101</v>
      </c>
      <c r="D341" s="31">
        <v>3721</v>
      </c>
      <c r="E341" s="32" t="s">
        <v>138</v>
      </c>
      <c r="G341" s="1">
        <v>250000</v>
      </c>
      <c r="H341" s="1">
        <v>250000</v>
      </c>
      <c r="I341" s="1">
        <v>250000</v>
      </c>
      <c r="J341" s="1">
        <v>250000</v>
      </c>
      <c r="K341" s="1">
        <v>134400</v>
      </c>
      <c r="L341" s="33">
        <f t="shared" si="149"/>
        <v>53.76</v>
      </c>
      <c r="M341" s="1">
        <v>250000</v>
      </c>
      <c r="N341" s="1">
        <v>250000</v>
      </c>
      <c r="O341" s="1">
        <v>330000</v>
      </c>
      <c r="P341" s="1">
        <f>O341</f>
        <v>330000</v>
      </c>
      <c r="Q341" s="1">
        <v>250000</v>
      </c>
      <c r="R341" s="1">
        <v>330000</v>
      </c>
      <c r="S341" s="1">
        <f>R341</f>
        <v>330000</v>
      </c>
      <c r="T341" s="1">
        <v>330000</v>
      </c>
      <c r="U341" s="1">
        <f>T341</f>
        <v>330000</v>
      </c>
    </row>
    <row r="342" spans="1:25" ht="94.5" x14ac:dyDescent="0.2">
      <c r="A342" s="277" t="s">
        <v>225</v>
      </c>
      <c r="B342" s="278"/>
      <c r="C342" s="278"/>
      <c r="D342" s="278"/>
      <c r="E342" s="20" t="s">
        <v>226</v>
      </c>
      <c r="F342" s="38" t="s">
        <v>181</v>
      </c>
      <c r="G342" s="21">
        <f>G343+G345+G347</f>
        <v>2110000</v>
      </c>
      <c r="H342" s="21">
        <f t="shared" ref="H342:U342" si="175">H343+H345+H347</f>
        <v>260000</v>
      </c>
      <c r="I342" s="21">
        <f t="shared" si="175"/>
        <v>2110000</v>
      </c>
      <c r="J342" s="21">
        <f t="shared" si="175"/>
        <v>260000</v>
      </c>
      <c r="K342" s="21">
        <f t="shared" si="175"/>
        <v>0</v>
      </c>
      <c r="L342" s="22">
        <f t="shared" si="149"/>
        <v>0</v>
      </c>
      <c r="M342" s="21">
        <f t="shared" si="175"/>
        <v>1370000</v>
      </c>
      <c r="N342" s="21">
        <f t="shared" si="175"/>
        <v>140000</v>
      </c>
      <c r="O342" s="21">
        <f t="shared" si="175"/>
        <v>260000</v>
      </c>
      <c r="P342" s="21">
        <f t="shared" si="175"/>
        <v>260000</v>
      </c>
      <c r="Q342" s="21">
        <f t="shared" si="175"/>
        <v>0</v>
      </c>
      <c r="R342" s="21">
        <f t="shared" si="175"/>
        <v>260000</v>
      </c>
      <c r="S342" s="21">
        <f t="shared" si="175"/>
        <v>260000</v>
      </c>
      <c r="T342" s="21">
        <f t="shared" si="175"/>
        <v>260000</v>
      </c>
      <c r="U342" s="21">
        <f t="shared" si="175"/>
        <v>260000</v>
      </c>
    </row>
    <row r="343" spans="1:25" s="23" customFormat="1" ht="15.75" hidden="1" x14ac:dyDescent="0.2">
      <c r="A343" s="24" t="s">
        <v>227</v>
      </c>
      <c r="B343" s="25">
        <v>11</v>
      </c>
      <c r="C343" s="26" t="s">
        <v>101</v>
      </c>
      <c r="D343" s="40">
        <v>323</v>
      </c>
      <c r="E343" s="20"/>
      <c r="F343" s="20"/>
      <c r="G343" s="21">
        <f>SUM(G344)</f>
        <v>50000</v>
      </c>
      <c r="H343" s="21">
        <f t="shared" ref="H343:U343" si="176">SUM(H344)</f>
        <v>50000</v>
      </c>
      <c r="I343" s="21">
        <f t="shared" si="176"/>
        <v>50000</v>
      </c>
      <c r="J343" s="21">
        <f t="shared" si="176"/>
        <v>50000</v>
      </c>
      <c r="K343" s="21">
        <f t="shared" si="176"/>
        <v>0</v>
      </c>
      <c r="L343" s="22">
        <f t="shared" si="149"/>
        <v>0</v>
      </c>
      <c r="M343" s="21">
        <f t="shared" si="176"/>
        <v>0</v>
      </c>
      <c r="N343" s="21">
        <f t="shared" si="176"/>
        <v>0</v>
      </c>
      <c r="O343" s="21">
        <f t="shared" si="176"/>
        <v>50000</v>
      </c>
      <c r="P343" s="21">
        <f t="shared" si="176"/>
        <v>50000</v>
      </c>
      <c r="Q343" s="21">
        <f t="shared" si="176"/>
        <v>0</v>
      </c>
      <c r="R343" s="21">
        <f t="shared" si="176"/>
        <v>50000</v>
      </c>
      <c r="S343" s="21">
        <f t="shared" si="176"/>
        <v>50000</v>
      </c>
      <c r="T343" s="21">
        <f t="shared" si="176"/>
        <v>50000</v>
      </c>
      <c r="U343" s="21">
        <f t="shared" si="176"/>
        <v>50000</v>
      </c>
      <c r="V343" s="21"/>
      <c r="W343" s="21"/>
      <c r="X343" s="21"/>
      <c r="Y343" s="12"/>
    </row>
    <row r="344" spans="1:25" hidden="1" x14ac:dyDescent="0.2">
      <c r="A344" s="28" t="s">
        <v>227</v>
      </c>
      <c r="B344" s="29">
        <v>11</v>
      </c>
      <c r="C344" s="30" t="s">
        <v>101</v>
      </c>
      <c r="D344" s="31">
        <v>3237</v>
      </c>
      <c r="E344" s="32" t="s">
        <v>58</v>
      </c>
      <c r="G344" s="1">
        <v>50000</v>
      </c>
      <c r="H344" s="1">
        <v>50000</v>
      </c>
      <c r="I344" s="1">
        <v>50000</v>
      </c>
      <c r="J344" s="1">
        <v>50000</v>
      </c>
      <c r="K344" s="1">
        <v>0</v>
      </c>
      <c r="L344" s="33">
        <f t="shared" si="149"/>
        <v>0</v>
      </c>
      <c r="M344" s="1">
        <v>0</v>
      </c>
      <c r="N344" s="1">
        <v>0</v>
      </c>
      <c r="O344" s="1">
        <v>50000</v>
      </c>
      <c r="P344" s="1">
        <f>O344</f>
        <v>50000</v>
      </c>
      <c r="Q344" s="1">
        <v>0</v>
      </c>
      <c r="R344" s="1">
        <v>50000</v>
      </c>
      <c r="S344" s="1">
        <f>R344</f>
        <v>50000</v>
      </c>
      <c r="T344" s="1">
        <v>50000</v>
      </c>
      <c r="U344" s="1">
        <f>T344</f>
        <v>50000</v>
      </c>
    </row>
    <row r="345" spans="1:25" s="23" customFormat="1" ht="15.75" hidden="1" x14ac:dyDescent="0.2">
      <c r="A345" s="24" t="s">
        <v>227</v>
      </c>
      <c r="B345" s="25">
        <v>12</v>
      </c>
      <c r="C345" s="26" t="s">
        <v>101</v>
      </c>
      <c r="D345" s="27">
        <v>412</v>
      </c>
      <c r="E345" s="20"/>
      <c r="F345" s="20"/>
      <c r="G345" s="21">
        <f>SUM(G346)</f>
        <v>210000</v>
      </c>
      <c r="H345" s="21">
        <f t="shared" ref="H345:U345" si="177">SUM(H346)</f>
        <v>210000</v>
      </c>
      <c r="I345" s="21">
        <f t="shared" si="177"/>
        <v>210000</v>
      </c>
      <c r="J345" s="21">
        <f t="shared" si="177"/>
        <v>210000</v>
      </c>
      <c r="K345" s="21">
        <f t="shared" si="177"/>
        <v>0</v>
      </c>
      <c r="L345" s="22">
        <f t="shared" si="149"/>
        <v>0</v>
      </c>
      <c r="M345" s="21">
        <f t="shared" si="177"/>
        <v>140000</v>
      </c>
      <c r="N345" s="21">
        <f t="shared" si="177"/>
        <v>140000</v>
      </c>
      <c r="O345" s="21">
        <f t="shared" si="177"/>
        <v>210000</v>
      </c>
      <c r="P345" s="21">
        <f t="shared" si="177"/>
        <v>210000</v>
      </c>
      <c r="Q345" s="21">
        <f t="shared" si="177"/>
        <v>0</v>
      </c>
      <c r="R345" s="21">
        <f t="shared" si="177"/>
        <v>210000</v>
      </c>
      <c r="S345" s="21">
        <f t="shared" si="177"/>
        <v>210000</v>
      </c>
      <c r="T345" s="21">
        <f t="shared" si="177"/>
        <v>210000</v>
      </c>
      <c r="U345" s="21">
        <f t="shared" si="177"/>
        <v>210000</v>
      </c>
      <c r="V345" s="21"/>
      <c r="W345" s="21"/>
      <c r="X345" s="21"/>
      <c r="Y345" s="12"/>
    </row>
    <row r="346" spans="1:25" ht="36" hidden="1" customHeight="1" x14ac:dyDescent="0.2">
      <c r="A346" s="28" t="s">
        <v>227</v>
      </c>
      <c r="B346" s="29">
        <v>12</v>
      </c>
      <c r="C346" s="30" t="s">
        <v>101</v>
      </c>
      <c r="D346" s="31">
        <v>4126</v>
      </c>
      <c r="E346" s="32" t="s">
        <v>84</v>
      </c>
      <c r="F346" s="36"/>
      <c r="G346" s="1">
        <v>210000</v>
      </c>
      <c r="H346" s="1">
        <v>210000</v>
      </c>
      <c r="I346" s="1">
        <v>210000</v>
      </c>
      <c r="J346" s="1">
        <v>210000</v>
      </c>
      <c r="K346" s="1">
        <v>0</v>
      </c>
      <c r="L346" s="33">
        <f t="shared" si="149"/>
        <v>0</v>
      </c>
      <c r="M346" s="1">
        <v>140000</v>
      </c>
      <c r="N346" s="1">
        <v>140000</v>
      </c>
      <c r="O346" s="1">
        <v>210000</v>
      </c>
      <c r="P346" s="1">
        <f>O346</f>
        <v>210000</v>
      </c>
      <c r="Q346" s="1">
        <v>0</v>
      </c>
      <c r="R346" s="1">
        <v>210000</v>
      </c>
      <c r="S346" s="1">
        <f>R346</f>
        <v>210000</v>
      </c>
      <c r="T346" s="1">
        <v>210000</v>
      </c>
      <c r="U346" s="1">
        <f>T346</f>
        <v>210000</v>
      </c>
    </row>
    <row r="347" spans="1:25" s="23" customFormat="1" ht="15.75" hidden="1" x14ac:dyDescent="0.2">
      <c r="A347" s="24" t="s">
        <v>227</v>
      </c>
      <c r="B347" s="25">
        <v>51</v>
      </c>
      <c r="C347" s="26" t="s">
        <v>101</v>
      </c>
      <c r="D347" s="27">
        <v>412</v>
      </c>
      <c r="E347" s="20"/>
      <c r="F347" s="38"/>
      <c r="G347" s="21">
        <f>SUM(G348)</f>
        <v>1850000</v>
      </c>
      <c r="H347" s="21">
        <f t="shared" ref="H347:U347" si="178">SUM(H348)</f>
        <v>0</v>
      </c>
      <c r="I347" s="21">
        <f t="shared" si="178"/>
        <v>1850000</v>
      </c>
      <c r="J347" s="21">
        <f t="shared" si="178"/>
        <v>0</v>
      </c>
      <c r="K347" s="21">
        <f t="shared" si="178"/>
        <v>0</v>
      </c>
      <c r="L347" s="22">
        <f t="shared" si="149"/>
        <v>0</v>
      </c>
      <c r="M347" s="21">
        <f t="shared" si="178"/>
        <v>1230000</v>
      </c>
      <c r="N347" s="21">
        <f t="shared" si="178"/>
        <v>0</v>
      </c>
      <c r="O347" s="21">
        <f t="shared" si="178"/>
        <v>0</v>
      </c>
      <c r="P347" s="21">
        <f t="shared" si="178"/>
        <v>0</v>
      </c>
      <c r="Q347" s="21">
        <f t="shared" si="178"/>
        <v>0</v>
      </c>
      <c r="R347" s="21">
        <f t="shared" si="178"/>
        <v>0</v>
      </c>
      <c r="S347" s="21">
        <f t="shared" si="178"/>
        <v>0</v>
      </c>
      <c r="T347" s="21">
        <f t="shared" si="178"/>
        <v>0</v>
      </c>
      <c r="U347" s="21">
        <f t="shared" si="178"/>
        <v>0</v>
      </c>
      <c r="V347" s="21"/>
      <c r="W347" s="21"/>
      <c r="X347" s="21"/>
      <c r="Y347" s="12"/>
    </row>
    <row r="348" spans="1:25" s="23" customFormat="1" ht="33.75" hidden="1" customHeight="1" x14ac:dyDescent="0.2">
      <c r="A348" s="28" t="s">
        <v>227</v>
      </c>
      <c r="B348" s="29">
        <v>51</v>
      </c>
      <c r="C348" s="30" t="s">
        <v>101</v>
      </c>
      <c r="D348" s="31">
        <v>4126</v>
      </c>
      <c r="E348" s="32" t="s">
        <v>84</v>
      </c>
      <c r="F348" s="36"/>
      <c r="G348" s="1">
        <v>1850000</v>
      </c>
      <c r="H348" s="55"/>
      <c r="I348" s="1">
        <v>1850000</v>
      </c>
      <c r="J348" s="55"/>
      <c r="K348" s="1">
        <v>0</v>
      </c>
      <c r="L348" s="33">
        <f t="shared" si="149"/>
        <v>0</v>
      </c>
      <c r="M348" s="1">
        <v>1230000</v>
      </c>
      <c r="N348" s="55"/>
      <c r="O348" s="1"/>
      <c r="P348" s="55"/>
      <c r="Q348" s="1">
        <v>0</v>
      </c>
      <c r="R348" s="1">
        <v>0</v>
      </c>
      <c r="S348" s="55"/>
      <c r="T348" s="1">
        <v>0</v>
      </c>
      <c r="U348" s="55"/>
      <c r="V348" s="21"/>
      <c r="W348" s="21"/>
      <c r="X348" s="21"/>
      <c r="Y348" s="12"/>
    </row>
    <row r="349" spans="1:25" ht="94.5" x14ac:dyDescent="0.2">
      <c r="A349" s="277" t="s">
        <v>228</v>
      </c>
      <c r="B349" s="278"/>
      <c r="C349" s="278"/>
      <c r="D349" s="278"/>
      <c r="E349" s="20" t="s">
        <v>229</v>
      </c>
      <c r="F349" s="38" t="s">
        <v>181</v>
      </c>
      <c r="G349" s="21">
        <f>SUM(G350)</f>
        <v>3850000</v>
      </c>
      <c r="H349" s="21">
        <f t="shared" ref="H349:U350" si="179">SUM(H350)</f>
        <v>3850000</v>
      </c>
      <c r="I349" s="21">
        <f t="shared" si="179"/>
        <v>3850000</v>
      </c>
      <c r="J349" s="21">
        <f t="shared" si="179"/>
        <v>3850000</v>
      </c>
      <c r="K349" s="21">
        <f t="shared" si="179"/>
        <v>3850000</v>
      </c>
      <c r="L349" s="22">
        <f t="shared" si="149"/>
        <v>100</v>
      </c>
      <c r="M349" s="21">
        <f t="shared" si="179"/>
        <v>4000000</v>
      </c>
      <c r="N349" s="21">
        <f t="shared" si="179"/>
        <v>4000000</v>
      </c>
      <c r="O349" s="21">
        <f t="shared" si="179"/>
        <v>4500000</v>
      </c>
      <c r="P349" s="21">
        <f t="shared" si="179"/>
        <v>4500000</v>
      </c>
      <c r="Q349" s="21">
        <f t="shared" si="179"/>
        <v>4000000</v>
      </c>
      <c r="R349" s="21">
        <f t="shared" si="179"/>
        <v>4725000</v>
      </c>
      <c r="S349" s="21">
        <f t="shared" si="179"/>
        <v>4725000</v>
      </c>
      <c r="T349" s="21">
        <f t="shared" si="179"/>
        <v>4961250</v>
      </c>
      <c r="U349" s="21">
        <f t="shared" si="179"/>
        <v>4961250</v>
      </c>
    </row>
    <row r="350" spans="1:25" s="23" customFormat="1" ht="15.75" hidden="1" x14ac:dyDescent="0.2">
      <c r="A350" s="24" t="s">
        <v>230</v>
      </c>
      <c r="B350" s="25">
        <v>11</v>
      </c>
      <c r="C350" s="26" t="s">
        <v>101</v>
      </c>
      <c r="D350" s="40">
        <v>382</v>
      </c>
      <c r="E350" s="20"/>
      <c r="F350" s="20"/>
      <c r="G350" s="21">
        <f>SUM(G351)</f>
        <v>3850000</v>
      </c>
      <c r="H350" s="21">
        <f t="shared" si="179"/>
        <v>3850000</v>
      </c>
      <c r="I350" s="21">
        <f t="shared" si="179"/>
        <v>3850000</v>
      </c>
      <c r="J350" s="21">
        <f t="shared" si="179"/>
        <v>3850000</v>
      </c>
      <c r="K350" s="21">
        <f t="shared" si="179"/>
        <v>3850000</v>
      </c>
      <c r="L350" s="22">
        <f t="shared" si="149"/>
        <v>100</v>
      </c>
      <c r="M350" s="21">
        <f t="shared" si="179"/>
        <v>4000000</v>
      </c>
      <c r="N350" s="21">
        <f t="shared" si="179"/>
        <v>4000000</v>
      </c>
      <c r="O350" s="21">
        <f t="shared" si="179"/>
        <v>4500000</v>
      </c>
      <c r="P350" s="21">
        <f t="shared" si="179"/>
        <v>4500000</v>
      </c>
      <c r="Q350" s="21">
        <f t="shared" si="179"/>
        <v>4000000</v>
      </c>
      <c r="R350" s="21">
        <f t="shared" si="179"/>
        <v>4725000</v>
      </c>
      <c r="S350" s="21">
        <f t="shared" si="179"/>
        <v>4725000</v>
      </c>
      <c r="T350" s="21">
        <f t="shared" si="179"/>
        <v>4961250</v>
      </c>
      <c r="U350" s="21">
        <f t="shared" si="179"/>
        <v>4961250</v>
      </c>
      <c r="V350" s="21"/>
      <c r="W350" s="21"/>
      <c r="X350" s="21"/>
      <c r="Y350" s="12"/>
    </row>
    <row r="351" spans="1:25" ht="35.25" hidden="1" customHeight="1" x14ac:dyDescent="0.2">
      <c r="A351" s="28" t="s">
        <v>230</v>
      </c>
      <c r="B351" s="29">
        <v>11</v>
      </c>
      <c r="C351" s="30" t="s">
        <v>101</v>
      </c>
      <c r="D351" s="31">
        <v>3821</v>
      </c>
      <c r="E351" s="32" t="s">
        <v>102</v>
      </c>
      <c r="G351" s="1">
        <v>3850000</v>
      </c>
      <c r="H351" s="1">
        <v>3850000</v>
      </c>
      <c r="I351" s="1">
        <v>3850000</v>
      </c>
      <c r="J351" s="1">
        <v>3850000</v>
      </c>
      <c r="K351" s="1">
        <v>3850000</v>
      </c>
      <c r="L351" s="33">
        <f t="shared" si="149"/>
        <v>100</v>
      </c>
      <c r="M351" s="1">
        <v>4000000</v>
      </c>
      <c r="N351" s="1">
        <v>4000000</v>
      </c>
      <c r="O351" s="1">
        <v>4500000</v>
      </c>
      <c r="P351" s="1">
        <f>O351</f>
        <v>4500000</v>
      </c>
      <c r="Q351" s="1">
        <v>4000000</v>
      </c>
      <c r="R351" s="1">
        <v>4725000</v>
      </c>
      <c r="S351" s="1">
        <f>R351</f>
        <v>4725000</v>
      </c>
      <c r="T351" s="1">
        <v>4961250</v>
      </c>
      <c r="U351" s="1">
        <f>T351</f>
        <v>4961250</v>
      </c>
    </row>
    <row r="352" spans="1:25" ht="94.5" x14ac:dyDescent="0.2">
      <c r="A352" s="277" t="s">
        <v>231</v>
      </c>
      <c r="B352" s="277"/>
      <c r="C352" s="277"/>
      <c r="D352" s="277"/>
      <c r="E352" s="20" t="s">
        <v>232</v>
      </c>
      <c r="F352" s="38" t="s">
        <v>181</v>
      </c>
      <c r="G352" s="21">
        <f>SUM(G353)</f>
        <v>6500000</v>
      </c>
      <c r="H352" s="21">
        <f t="shared" ref="H352:U353" si="180">SUM(H353)</f>
        <v>6500000</v>
      </c>
      <c r="I352" s="21">
        <f t="shared" si="180"/>
        <v>6500000</v>
      </c>
      <c r="J352" s="21">
        <f t="shared" si="180"/>
        <v>6500000</v>
      </c>
      <c r="K352" s="21">
        <f t="shared" si="180"/>
        <v>6500000</v>
      </c>
      <c r="L352" s="22">
        <f t="shared" si="149"/>
        <v>100</v>
      </c>
      <c r="M352" s="21">
        <f t="shared" si="180"/>
        <v>7000000</v>
      </c>
      <c r="N352" s="21">
        <f t="shared" si="180"/>
        <v>7000000</v>
      </c>
      <c r="O352" s="21">
        <f t="shared" si="180"/>
        <v>0</v>
      </c>
      <c r="P352" s="21">
        <f t="shared" si="180"/>
        <v>0</v>
      </c>
      <c r="Q352" s="21">
        <f t="shared" si="180"/>
        <v>0</v>
      </c>
      <c r="R352" s="21">
        <f t="shared" si="180"/>
        <v>0</v>
      </c>
      <c r="S352" s="21">
        <f t="shared" si="180"/>
        <v>0</v>
      </c>
      <c r="T352" s="21">
        <f t="shared" si="180"/>
        <v>0</v>
      </c>
      <c r="U352" s="21">
        <f t="shared" si="180"/>
        <v>0</v>
      </c>
    </row>
    <row r="353" spans="1:25" s="23" customFormat="1" ht="15.75" hidden="1" x14ac:dyDescent="0.2">
      <c r="A353" s="24" t="s">
        <v>233</v>
      </c>
      <c r="B353" s="25">
        <v>11</v>
      </c>
      <c r="C353" s="26" t="s">
        <v>101</v>
      </c>
      <c r="D353" s="27">
        <v>382</v>
      </c>
      <c r="E353" s="20"/>
      <c r="F353" s="20"/>
      <c r="G353" s="21">
        <f>SUM(G354)</f>
        <v>6500000</v>
      </c>
      <c r="H353" s="21">
        <f t="shared" si="180"/>
        <v>6500000</v>
      </c>
      <c r="I353" s="21">
        <f t="shared" si="180"/>
        <v>6500000</v>
      </c>
      <c r="J353" s="21">
        <f t="shared" si="180"/>
        <v>6500000</v>
      </c>
      <c r="K353" s="21">
        <f t="shared" si="180"/>
        <v>6500000</v>
      </c>
      <c r="L353" s="22">
        <f t="shared" si="149"/>
        <v>100</v>
      </c>
      <c r="M353" s="21">
        <f t="shared" si="180"/>
        <v>7000000</v>
      </c>
      <c r="N353" s="21">
        <f t="shared" si="180"/>
        <v>7000000</v>
      </c>
      <c r="O353" s="21">
        <f t="shared" si="180"/>
        <v>0</v>
      </c>
      <c r="P353" s="21">
        <f t="shared" si="180"/>
        <v>0</v>
      </c>
      <c r="Q353" s="21">
        <f t="shared" si="180"/>
        <v>0</v>
      </c>
      <c r="R353" s="21">
        <f t="shared" si="180"/>
        <v>0</v>
      </c>
      <c r="S353" s="21">
        <f t="shared" si="180"/>
        <v>0</v>
      </c>
      <c r="T353" s="21">
        <f t="shared" si="180"/>
        <v>0</v>
      </c>
      <c r="U353" s="21">
        <f t="shared" si="180"/>
        <v>0</v>
      </c>
      <c r="V353" s="21"/>
      <c r="W353" s="21"/>
      <c r="X353" s="21"/>
      <c r="Y353" s="12"/>
    </row>
    <row r="354" spans="1:25" ht="35.25" hidden="1" customHeight="1" x14ac:dyDescent="0.2">
      <c r="A354" s="28" t="s">
        <v>233</v>
      </c>
      <c r="B354" s="29">
        <v>11</v>
      </c>
      <c r="C354" s="30" t="s">
        <v>101</v>
      </c>
      <c r="D354" s="31">
        <v>3821</v>
      </c>
      <c r="E354" s="32" t="s">
        <v>102</v>
      </c>
      <c r="F354" s="36"/>
      <c r="G354" s="1">
        <v>6500000</v>
      </c>
      <c r="H354" s="1">
        <v>6500000</v>
      </c>
      <c r="I354" s="1">
        <v>6500000</v>
      </c>
      <c r="J354" s="1">
        <v>6500000</v>
      </c>
      <c r="K354" s="1">
        <v>6500000</v>
      </c>
      <c r="L354" s="33">
        <f t="shared" si="149"/>
        <v>100</v>
      </c>
      <c r="M354" s="1">
        <v>7000000</v>
      </c>
      <c r="N354" s="1">
        <v>7000000</v>
      </c>
      <c r="O354" s="1"/>
      <c r="P354" s="1">
        <f>O354</f>
        <v>0</v>
      </c>
      <c r="Q354" s="1">
        <v>0</v>
      </c>
      <c r="R354" s="1">
        <v>0</v>
      </c>
      <c r="S354" s="1">
        <f>R354</f>
        <v>0</v>
      </c>
      <c r="T354" s="1">
        <v>0</v>
      </c>
      <c r="U354" s="1">
        <f>T354</f>
        <v>0</v>
      </c>
    </row>
    <row r="355" spans="1:25" ht="15.75" x14ac:dyDescent="0.2">
      <c r="A355" s="282" t="s">
        <v>234</v>
      </c>
      <c r="B355" s="282"/>
      <c r="C355" s="282"/>
      <c r="D355" s="282"/>
      <c r="E355" s="282"/>
      <c r="F355" s="282"/>
      <c r="G355" s="18">
        <f>G356+G400+G418+G433+G446+G455</f>
        <v>90707924</v>
      </c>
      <c r="H355" s="18">
        <f t="shared" ref="H355:U355" si="181">H356+H400+H418+H433+H446+H455</f>
        <v>87707924</v>
      </c>
      <c r="I355" s="18">
        <f t="shared" si="181"/>
        <v>89968422</v>
      </c>
      <c r="J355" s="18">
        <f t="shared" si="181"/>
        <v>86968422</v>
      </c>
      <c r="K355" s="18">
        <f t="shared" si="181"/>
        <v>61536566.580000006</v>
      </c>
      <c r="L355" s="19">
        <f t="shared" si="149"/>
        <v>68.397961431400901</v>
      </c>
      <c r="M355" s="18">
        <f t="shared" si="181"/>
        <v>91707573</v>
      </c>
      <c r="N355" s="18">
        <f t="shared" si="181"/>
        <v>88707573</v>
      </c>
      <c r="O355" s="18">
        <f t="shared" si="181"/>
        <v>95946580</v>
      </c>
      <c r="P355" s="18">
        <f t="shared" si="181"/>
        <v>92946580</v>
      </c>
      <c r="Q355" s="18">
        <f t="shared" si="181"/>
        <v>94270546</v>
      </c>
      <c r="R355" s="18">
        <f t="shared" si="181"/>
        <v>98245409</v>
      </c>
      <c r="S355" s="18">
        <f t="shared" si="181"/>
        <v>95245409</v>
      </c>
      <c r="T355" s="18">
        <f t="shared" si="181"/>
        <v>99282986</v>
      </c>
      <c r="U355" s="18">
        <f t="shared" si="181"/>
        <v>96282986</v>
      </c>
    </row>
    <row r="356" spans="1:25" ht="63" x14ac:dyDescent="0.2">
      <c r="A356" s="277" t="s">
        <v>235</v>
      </c>
      <c r="B356" s="278"/>
      <c r="C356" s="278"/>
      <c r="D356" s="278"/>
      <c r="E356" s="20" t="s">
        <v>236</v>
      </c>
      <c r="F356" s="20" t="s">
        <v>237</v>
      </c>
      <c r="G356" s="21">
        <f>G357+G361+G363+G367+G372+G376+G385+G387+G393+G396+G398</f>
        <v>64887924</v>
      </c>
      <c r="H356" s="21">
        <f t="shared" ref="H356:U356" si="182">H357+H361+H363+H367+H372+H376+H385+H387+H393+H396+H398</f>
        <v>61887924</v>
      </c>
      <c r="I356" s="21">
        <f t="shared" si="182"/>
        <v>65148422</v>
      </c>
      <c r="J356" s="21">
        <f t="shared" si="182"/>
        <v>62148422</v>
      </c>
      <c r="K356" s="21">
        <f t="shared" si="182"/>
        <v>47825977.840000004</v>
      </c>
      <c r="L356" s="22">
        <f t="shared" si="149"/>
        <v>73.410800095818146</v>
      </c>
      <c r="M356" s="21">
        <f t="shared" si="182"/>
        <v>64260573</v>
      </c>
      <c r="N356" s="21">
        <f t="shared" si="182"/>
        <v>61260573</v>
      </c>
      <c r="O356" s="21">
        <f t="shared" si="182"/>
        <v>67889580</v>
      </c>
      <c r="P356" s="21">
        <f t="shared" si="182"/>
        <v>64889580</v>
      </c>
      <c r="Q356" s="21">
        <f t="shared" si="182"/>
        <v>66823546</v>
      </c>
      <c r="R356" s="21">
        <f t="shared" si="182"/>
        <v>70188409</v>
      </c>
      <c r="S356" s="21">
        <f t="shared" si="182"/>
        <v>67188409</v>
      </c>
      <c r="T356" s="21">
        <f t="shared" si="182"/>
        <v>71225986</v>
      </c>
      <c r="U356" s="21">
        <f t="shared" si="182"/>
        <v>68225986</v>
      </c>
    </row>
    <row r="357" spans="1:25" s="23" customFormat="1" ht="15.75" hidden="1" x14ac:dyDescent="0.2">
      <c r="A357" s="24" t="s">
        <v>235</v>
      </c>
      <c r="B357" s="25">
        <v>11</v>
      </c>
      <c r="C357" s="49" t="s">
        <v>101</v>
      </c>
      <c r="D357" s="40">
        <v>311</v>
      </c>
      <c r="E357" s="20"/>
      <c r="F357" s="20"/>
      <c r="G357" s="21">
        <f>SUM(G358:G360)</f>
        <v>34100000</v>
      </c>
      <c r="H357" s="21">
        <f t="shared" ref="H357:U357" si="183">SUM(H358:H360)</f>
        <v>34100000</v>
      </c>
      <c r="I357" s="21">
        <f t="shared" si="183"/>
        <v>34235974</v>
      </c>
      <c r="J357" s="21">
        <f t="shared" si="183"/>
        <v>34235974</v>
      </c>
      <c r="K357" s="21">
        <f t="shared" si="183"/>
        <v>24096934.830000002</v>
      </c>
      <c r="L357" s="22">
        <f t="shared" si="149"/>
        <v>70.384837977736524</v>
      </c>
      <c r="M357" s="21">
        <f t="shared" si="183"/>
        <v>33150000</v>
      </c>
      <c r="N357" s="21">
        <f t="shared" si="183"/>
        <v>33150000</v>
      </c>
      <c r="O357" s="21">
        <f>SUM(O358:O360)</f>
        <v>36510000</v>
      </c>
      <c r="P357" s="21">
        <f t="shared" si="183"/>
        <v>36510000</v>
      </c>
      <c r="Q357" s="21">
        <f t="shared" si="183"/>
        <v>35100000</v>
      </c>
      <c r="R357" s="21">
        <f>SUM(R358:R360)</f>
        <v>37160000</v>
      </c>
      <c r="S357" s="21">
        <f t="shared" si="183"/>
        <v>37160000</v>
      </c>
      <c r="T357" s="21">
        <f t="shared" si="183"/>
        <v>37888000</v>
      </c>
      <c r="U357" s="21">
        <f t="shared" si="183"/>
        <v>37888000</v>
      </c>
      <c r="V357" s="21"/>
      <c r="W357" s="21"/>
      <c r="X357" s="21"/>
      <c r="Y357" s="12"/>
    </row>
    <row r="358" spans="1:25" ht="15.75" hidden="1" x14ac:dyDescent="0.2">
      <c r="A358" s="28" t="s">
        <v>235</v>
      </c>
      <c r="B358" s="29">
        <v>11</v>
      </c>
      <c r="C358" s="50" t="s">
        <v>101</v>
      </c>
      <c r="D358" s="31">
        <v>3111</v>
      </c>
      <c r="E358" s="32" t="s">
        <v>33</v>
      </c>
      <c r="F358" s="20"/>
      <c r="G358" s="1">
        <v>33000000</v>
      </c>
      <c r="H358" s="1">
        <v>33000000</v>
      </c>
      <c r="I358" s="1">
        <v>33106465</v>
      </c>
      <c r="J358" s="1">
        <f>I358</f>
        <v>33106465</v>
      </c>
      <c r="K358" s="1">
        <v>23258185.690000001</v>
      </c>
      <c r="L358" s="33">
        <f t="shared" si="149"/>
        <v>70.252700461979259</v>
      </c>
      <c r="M358" s="1">
        <v>31800000</v>
      </c>
      <c r="N358" s="1">
        <v>31800000</v>
      </c>
      <c r="O358" s="1">
        <v>35150000</v>
      </c>
      <c r="P358" s="1">
        <f>O358</f>
        <v>35150000</v>
      </c>
      <c r="Q358" s="1">
        <v>33700000</v>
      </c>
      <c r="R358" s="1">
        <v>35800000</v>
      </c>
      <c r="S358" s="1">
        <f>R358</f>
        <v>35800000</v>
      </c>
      <c r="T358" s="1">
        <v>36428000</v>
      </c>
      <c r="U358" s="1">
        <f>T358</f>
        <v>36428000</v>
      </c>
    </row>
    <row r="359" spans="1:25" ht="15.75" hidden="1" x14ac:dyDescent="0.2">
      <c r="A359" s="28" t="s">
        <v>235</v>
      </c>
      <c r="B359" s="29">
        <v>11</v>
      </c>
      <c r="C359" s="50" t="s">
        <v>101</v>
      </c>
      <c r="D359" s="31">
        <v>3113</v>
      </c>
      <c r="E359" s="32" t="s">
        <v>35</v>
      </c>
      <c r="F359" s="20"/>
      <c r="G359" s="1">
        <v>450000</v>
      </c>
      <c r="H359" s="1">
        <v>450000</v>
      </c>
      <c r="I359" s="1">
        <v>459300</v>
      </c>
      <c r="J359" s="1">
        <f>I359</f>
        <v>459300</v>
      </c>
      <c r="K359" s="1">
        <v>327760.46000000002</v>
      </c>
      <c r="L359" s="33">
        <f t="shared" si="149"/>
        <v>71.3608665360331</v>
      </c>
      <c r="M359" s="1">
        <v>600000</v>
      </c>
      <c r="N359" s="1">
        <v>600000</v>
      </c>
      <c r="O359" s="1">
        <v>460000</v>
      </c>
      <c r="P359" s="1">
        <f>O359</f>
        <v>460000</v>
      </c>
      <c r="Q359" s="1">
        <v>600000</v>
      </c>
      <c r="R359" s="1">
        <v>460000</v>
      </c>
      <c r="S359" s="1">
        <f>R359</f>
        <v>460000</v>
      </c>
      <c r="T359" s="1">
        <v>460000</v>
      </c>
      <c r="U359" s="1">
        <f t="shared" ref="U359:U397" si="184">T359</f>
        <v>460000</v>
      </c>
    </row>
    <row r="360" spans="1:25" ht="15.75" hidden="1" x14ac:dyDescent="0.2">
      <c r="A360" s="28" t="s">
        <v>235</v>
      </c>
      <c r="B360" s="29">
        <v>11</v>
      </c>
      <c r="C360" s="50" t="s">
        <v>101</v>
      </c>
      <c r="D360" s="31">
        <v>3114</v>
      </c>
      <c r="E360" s="32" t="s">
        <v>36</v>
      </c>
      <c r="F360" s="20"/>
      <c r="G360" s="1">
        <v>650000</v>
      </c>
      <c r="H360" s="1">
        <v>650000</v>
      </c>
      <c r="I360" s="1">
        <v>670209</v>
      </c>
      <c r="J360" s="1">
        <f>I360</f>
        <v>670209</v>
      </c>
      <c r="K360" s="1">
        <v>510988.68</v>
      </c>
      <c r="L360" s="33">
        <f t="shared" si="149"/>
        <v>76.243183842652059</v>
      </c>
      <c r="M360" s="1">
        <v>750000</v>
      </c>
      <c r="N360" s="1">
        <v>750000</v>
      </c>
      <c r="O360" s="1">
        <v>900000</v>
      </c>
      <c r="P360" s="1">
        <f>O360</f>
        <v>900000</v>
      </c>
      <c r="Q360" s="1">
        <v>800000</v>
      </c>
      <c r="R360" s="1">
        <v>900000</v>
      </c>
      <c r="S360" s="1">
        <f>R360</f>
        <v>900000</v>
      </c>
      <c r="T360" s="1">
        <v>1000000</v>
      </c>
      <c r="U360" s="1">
        <f t="shared" si="184"/>
        <v>1000000</v>
      </c>
    </row>
    <row r="361" spans="1:25" s="23" customFormat="1" ht="15.75" hidden="1" x14ac:dyDescent="0.2">
      <c r="A361" s="24" t="s">
        <v>235</v>
      </c>
      <c r="B361" s="25">
        <v>11</v>
      </c>
      <c r="C361" s="49" t="s">
        <v>101</v>
      </c>
      <c r="D361" s="27">
        <v>312</v>
      </c>
      <c r="E361" s="20"/>
      <c r="F361" s="20"/>
      <c r="G361" s="21">
        <f>SUM(G362)</f>
        <v>460268</v>
      </c>
      <c r="H361" s="21">
        <f t="shared" ref="H361:U361" si="185">SUM(H362)</f>
        <v>460268</v>
      </c>
      <c r="I361" s="21">
        <f t="shared" si="185"/>
        <v>466143</v>
      </c>
      <c r="J361" s="21">
        <f t="shared" si="185"/>
        <v>466143</v>
      </c>
      <c r="K361" s="21">
        <f t="shared" si="185"/>
        <v>327202.82</v>
      </c>
      <c r="L361" s="22">
        <f t="shared" si="149"/>
        <v>70.193657311168465</v>
      </c>
      <c r="M361" s="21">
        <f t="shared" si="185"/>
        <v>478100</v>
      </c>
      <c r="N361" s="21">
        <f t="shared" si="185"/>
        <v>478100</v>
      </c>
      <c r="O361" s="21">
        <f t="shared" si="185"/>
        <v>530000</v>
      </c>
      <c r="P361" s="21">
        <f t="shared" si="185"/>
        <v>530000</v>
      </c>
      <c r="Q361" s="21">
        <f t="shared" si="185"/>
        <v>527546</v>
      </c>
      <c r="R361" s="21">
        <f t="shared" si="185"/>
        <v>530000</v>
      </c>
      <c r="S361" s="21">
        <f t="shared" si="185"/>
        <v>530000</v>
      </c>
      <c r="T361" s="21">
        <f t="shared" si="185"/>
        <v>530000</v>
      </c>
      <c r="U361" s="21">
        <f t="shared" si="185"/>
        <v>530000</v>
      </c>
      <c r="V361" s="21"/>
      <c r="W361" s="21"/>
      <c r="X361" s="21"/>
      <c r="Y361" s="12"/>
    </row>
    <row r="362" spans="1:25" ht="15.75" hidden="1" x14ac:dyDescent="0.2">
      <c r="A362" s="28" t="s">
        <v>235</v>
      </c>
      <c r="B362" s="29">
        <v>11</v>
      </c>
      <c r="C362" s="50" t="s">
        <v>101</v>
      </c>
      <c r="D362" s="31">
        <v>3121</v>
      </c>
      <c r="E362" s="32" t="s">
        <v>38</v>
      </c>
      <c r="F362" s="20"/>
      <c r="G362" s="1">
        <v>460268</v>
      </c>
      <c r="H362" s="1">
        <v>460268</v>
      </c>
      <c r="I362" s="1">
        <v>466143</v>
      </c>
      <c r="J362" s="1">
        <f>I362</f>
        <v>466143</v>
      </c>
      <c r="K362" s="1">
        <v>327202.82</v>
      </c>
      <c r="L362" s="33">
        <f t="shared" ref="L362:L427" si="186">IF(I362=0, "-", K362/I362*100)</f>
        <v>70.193657311168465</v>
      </c>
      <c r="M362" s="1">
        <v>478100</v>
      </c>
      <c r="N362" s="1">
        <v>478100</v>
      </c>
      <c r="O362" s="1">
        <v>530000</v>
      </c>
      <c r="P362" s="1">
        <f t="shared" ref="P362:P397" si="187">O362</f>
        <v>530000</v>
      </c>
      <c r="Q362" s="1">
        <v>527546</v>
      </c>
      <c r="R362" s="1">
        <v>530000</v>
      </c>
      <c r="S362" s="1">
        <f t="shared" ref="S362:S397" si="188">R362</f>
        <v>530000</v>
      </c>
      <c r="T362" s="1">
        <v>530000</v>
      </c>
      <c r="U362" s="1">
        <f t="shared" si="184"/>
        <v>530000</v>
      </c>
    </row>
    <row r="363" spans="1:25" s="23" customFormat="1" ht="15.75" hidden="1" x14ac:dyDescent="0.2">
      <c r="A363" s="24" t="s">
        <v>235</v>
      </c>
      <c r="B363" s="25">
        <v>11</v>
      </c>
      <c r="C363" s="49" t="s">
        <v>101</v>
      </c>
      <c r="D363" s="27">
        <v>313</v>
      </c>
      <c r="E363" s="20"/>
      <c r="F363" s="20"/>
      <c r="G363" s="21">
        <f>SUM(G364:G366)</f>
        <v>4450000</v>
      </c>
      <c r="H363" s="21">
        <f t="shared" ref="H363:U363" si="189">SUM(H364:H366)</f>
        <v>4450000</v>
      </c>
      <c r="I363" s="21">
        <f t="shared" si="189"/>
        <v>4521296</v>
      </c>
      <c r="J363" s="21">
        <f t="shared" si="189"/>
        <v>4521296</v>
      </c>
      <c r="K363" s="21">
        <f t="shared" si="189"/>
        <v>3686564.1100000003</v>
      </c>
      <c r="L363" s="22">
        <f t="shared" si="186"/>
        <v>81.537773903765654</v>
      </c>
      <c r="M363" s="21">
        <f t="shared" si="189"/>
        <v>4381473</v>
      </c>
      <c r="N363" s="21">
        <f t="shared" si="189"/>
        <v>4381473</v>
      </c>
      <c r="O363" s="21">
        <f t="shared" si="189"/>
        <v>5139580</v>
      </c>
      <c r="P363" s="21">
        <f t="shared" si="189"/>
        <v>5139580</v>
      </c>
      <c r="Q363" s="21">
        <f t="shared" si="189"/>
        <v>5245000</v>
      </c>
      <c r="R363" s="21">
        <f t="shared" si="189"/>
        <v>6788409</v>
      </c>
      <c r="S363" s="21">
        <f t="shared" si="189"/>
        <v>6788409</v>
      </c>
      <c r="T363" s="21">
        <f t="shared" si="189"/>
        <v>7097986</v>
      </c>
      <c r="U363" s="21">
        <f t="shared" si="189"/>
        <v>7097986</v>
      </c>
      <c r="V363" s="21"/>
      <c r="W363" s="21"/>
      <c r="X363" s="21"/>
      <c r="Y363" s="12"/>
    </row>
    <row r="364" spans="1:25" ht="15.75" hidden="1" x14ac:dyDescent="0.2">
      <c r="A364" s="28" t="s">
        <v>235</v>
      </c>
      <c r="B364" s="29">
        <v>11</v>
      </c>
      <c r="C364" s="50" t="s">
        <v>101</v>
      </c>
      <c r="D364" s="31">
        <v>3131</v>
      </c>
      <c r="E364" s="32" t="s">
        <v>39</v>
      </c>
      <c r="F364" s="20"/>
      <c r="G364" s="1">
        <v>50000</v>
      </c>
      <c r="H364" s="1">
        <v>50000</v>
      </c>
      <c r="I364" s="1">
        <v>50000</v>
      </c>
      <c r="J364" s="1">
        <f>I364</f>
        <v>50000</v>
      </c>
      <c r="K364" s="1">
        <v>0</v>
      </c>
      <c r="L364" s="33">
        <f t="shared" si="186"/>
        <v>0</v>
      </c>
      <c r="M364" s="1">
        <f>L364</f>
        <v>0</v>
      </c>
      <c r="N364" s="1">
        <f>M364</f>
        <v>0</v>
      </c>
      <c r="O364" s="1">
        <v>75000</v>
      </c>
      <c r="P364" s="1">
        <f t="shared" si="187"/>
        <v>75000</v>
      </c>
      <c r="Q364" s="1">
        <f>P364</f>
        <v>75000</v>
      </c>
      <c r="R364" s="1">
        <v>75000</v>
      </c>
      <c r="S364" s="1">
        <f t="shared" si="188"/>
        <v>75000</v>
      </c>
      <c r="T364" s="1">
        <v>80000</v>
      </c>
      <c r="U364" s="1">
        <f t="shared" si="184"/>
        <v>80000</v>
      </c>
    </row>
    <row r="365" spans="1:25" ht="15.75" hidden="1" x14ac:dyDescent="0.2">
      <c r="A365" s="28" t="s">
        <v>235</v>
      </c>
      <c r="B365" s="29">
        <v>11</v>
      </c>
      <c r="C365" s="50" t="s">
        <v>101</v>
      </c>
      <c r="D365" s="31">
        <v>3132</v>
      </c>
      <c r="E365" s="32" t="s">
        <v>40</v>
      </c>
      <c r="F365" s="20"/>
      <c r="G365" s="1">
        <v>3900000</v>
      </c>
      <c r="H365" s="1">
        <v>3900000</v>
      </c>
      <c r="I365" s="1">
        <v>3962907</v>
      </c>
      <c r="J365" s="1">
        <f>I365</f>
        <v>3962907</v>
      </c>
      <c r="K365" s="1">
        <v>3252850.18</v>
      </c>
      <c r="L365" s="33">
        <f t="shared" si="186"/>
        <v>82.082425350885103</v>
      </c>
      <c r="M365" s="1">
        <v>3800000</v>
      </c>
      <c r="N365" s="1">
        <v>3800000</v>
      </c>
      <c r="O365" s="1">
        <v>4450000</v>
      </c>
      <c r="P365" s="1">
        <f t="shared" si="187"/>
        <v>4450000</v>
      </c>
      <c r="Q365" s="1">
        <v>4550000</v>
      </c>
      <c r="R365" s="1">
        <v>5739559</v>
      </c>
      <c r="S365" s="1">
        <f t="shared" si="188"/>
        <v>5739559</v>
      </c>
      <c r="T365" s="1">
        <v>6017986</v>
      </c>
      <c r="U365" s="1">
        <f t="shared" si="184"/>
        <v>6017986</v>
      </c>
    </row>
    <row r="366" spans="1:25" ht="30" hidden="1" x14ac:dyDescent="0.2">
      <c r="A366" s="28" t="s">
        <v>235</v>
      </c>
      <c r="B366" s="29">
        <v>11</v>
      </c>
      <c r="C366" s="50" t="s">
        <v>101</v>
      </c>
      <c r="D366" s="31">
        <v>3133</v>
      </c>
      <c r="E366" s="32" t="s">
        <v>41</v>
      </c>
      <c r="F366" s="20"/>
      <c r="G366" s="1">
        <v>500000</v>
      </c>
      <c r="H366" s="1">
        <v>500000</v>
      </c>
      <c r="I366" s="1">
        <v>508389</v>
      </c>
      <c r="J366" s="1">
        <f>I366</f>
        <v>508389</v>
      </c>
      <c r="K366" s="1">
        <v>433713.93</v>
      </c>
      <c r="L366" s="33">
        <f t="shared" si="186"/>
        <v>85.31143081380597</v>
      </c>
      <c r="M366" s="1">
        <v>581473</v>
      </c>
      <c r="N366" s="1">
        <v>581473</v>
      </c>
      <c r="O366" s="1">
        <v>614580</v>
      </c>
      <c r="P366" s="1">
        <f t="shared" si="187"/>
        <v>614580</v>
      </c>
      <c r="Q366" s="1">
        <v>620000</v>
      </c>
      <c r="R366" s="1">
        <v>973850</v>
      </c>
      <c r="S366" s="1">
        <f t="shared" si="188"/>
        <v>973850</v>
      </c>
      <c r="T366" s="1">
        <v>1000000</v>
      </c>
      <c r="U366" s="1">
        <f t="shared" si="184"/>
        <v>1000000</v>
      </c>
    </row>
    <row r="367" spans="1:25" s="23" customFormat="1" ht="15.75" hidden="1" x14ac:dyDescent="0.2">
      <c r="A367" s="24" t="s">
        <v>235</v>
      </c>
      <c r="B367" s="25">
        <v>11</v>
      </c>
      <c r="C367" s="49" t="s">
        <v>101</v>
      </c>
      <c r="D367" s="27">
        <v>321</v>
      </c>
      <c r="E367" s="20"/>
      <c r="F367" s="20"/>
      <c r="G367" s="21">
        <f>SUM(G368:G371)</f>
        <v>3055000</v>
      </c>
      <c r="H367" s="21">
        <f t="shared" ref="H367:U367" si="190">SUM(H368:H371)</f>
        <v>3055000</v>
      </c>
      <c r="I367" s="21">
        <f t="shared" si="190"/>
        <v>3102353</v>
      </c>
      <c r="J367" s="21">
        <f t="shared" si="190"/>
        <v>3102353</v>
      </c>
      <c r="K367" s="21">
        <f t="shared" si="190"/>
        <v>1421372.53</v>
      </c>
      <c r="L367" s="22">
        <f t="shared" si="186"/>
        <v>45.815950989458649</v>
      </c>
      <c r="M367" s="21">
        <f t="shared" si="190"/>
        <v>3155000</v>
      </c>
      <c r="N367" s="21">
        <f t="shared" si="190"/>
        <v>3155000</v>
      </c>
      <c r="O367" s="21">
        <f t="shared" si="190"/>
        <v>2120000</v>
      </c>
      <c r="P367" s="21">
        <f t="shared" si="190"/>
        <v>2120000</v>
      </c>
      <c r="Q367" s="21">
        <f t="shared" si="190"/>
        <v>3155000</v>
      </c>
      <c r="R367" s="21">
        <f t="shared" si="190"/>
        <v>2120000</v>
      </c>
      <c r="S367" s="21">
        <f t="shared" si="190"/>
        <v>2120000</v>
      </c>
      <c r="T367" s="21">
        <f t="shared" si="190"/>
        <v>2120000</v>
      </c>
      <c r="U367" s="21">
        <f t="shared" si="190"/>
        <v>2120000</v>
      </c>
      <c r="V367" s="21"/>
      <c r="W367" s="21"/>
      <c r="X367" s="21"/>
      <c r="Y367" s="12"/>
    </row>
    <row r="368" spans="1:25" ht="15.75" hidden="1" x14ac:dyDescent="0.2">
      <c r="A368" s="28" t="s">
        <v>235</v>
      </c>
      <c r="B368" s="29">
        <v>11</v>
      </c>
      <c r="C368" s="50" t="s">
        <v>101</v>
      </c>
      <c r="D368" s="31">
        <v>3211</v>
      </c>
      <c r="E368" s="32" t="s">
        <v>42</v>
      </c>
      <c r="F368" s="20"/>
      <c r="G368" s="1">
        <v>1100000</v>
      </c>
      <c r="H368" s="1">
        <v>1100000</v>
      </c>
      <c r="I368" s="1">
        <v>1100000</v>
      </c>
      <c r="J368" s="1">
        <f>I368</f>
        <v>1100000</v>
      </c>
      <c r="K368" s="1">
        <v>670090.39</v>
      </c>
      <c r="L368" s="33">
        <f t="shared" si="186"/>
        <v>60.917308181818186</v>
      </c>
      <c r="M368" s="1">
        <v>1100000</v>
      </c>
      <c r="N368" s="1">
        <v>1100000</v>
      </c>
      <c r="O368" s="1">
        <v>870000</v>
      </c>
      <c r="P368" s="1">
        <f t="shared" si="187"/>
        <v>870000</v>
      </c>
      <c r="Q368" s="1">
        <v>1100000</v>
      </c>
      <c r="R368" s="1">
        <v>870000</v>
      </c>
      <c r="S368" s="1">
        <f t="shared" si="188"/>
        <v>870000</v>
      </c>
      <c r="T368" s="1">
        <v>870000</v>
      </c>
      <c r="U368" s="1">
        <f t="shared" si="184"/>
        <v>870000</v>
      </c>
    </row>
    <row r="369" spans="1:25" ht="30" hidden="1" x14ac:dyDescent="0.2">
      <c r="A369" s="28" t="s">
        <v>235</v>
      </c>
      <c r="B369" s="29">
        <v>11</v>
      </c>
      <c r="C369" s="50" t="s">
        <v>101</v>
      </c>
      <c r="D369" s="31">
        <v>3212</v>
      </c>
      <c r="E369" s="32" t="s">
        <v>43</v>
      </c>
      <c r="F369" s="20"/>
      <c r="G369" s="1">
        <v>1900000</v>
      </c>
      <c r="H369" s="1">
        <v>1900000</v>
      </c>
      <c r="I369" s="1">
        <v>1947353</v>
      </c>
      <c r="J369" s="1">
        <f>I369</f>
        <v>1947353</v>
      </c>
      <c r="K369" s="1">
        <v>729833.14</v>
      </c>
      <c r="L369" s="33">
        <f t="shared" si="186"/>
        <v>37.478214786944122</v>
      </c>
      <c r="M369" s="1">
        <v>2000000</v>
      </c>
      <c r="N369" s="1">
        <v>2000000</v>
      </c>
      <c r="O369" s="1">
        <v>1200000</v>
      </c>
      <c r="P369" s="1">
        <f t="shared" si="187"/>
        <v>1200000</v>
      </c>
      <c r="Q369" s="1">
        <v>2000000</v>
      </c>
      <c r="R369" s="1">
        <v>1200000</v>
      </c>
      <c r="S369" s="1">
        <f t="shared" si="188"/>
        <v>1200000</v>
      </c>
      <c r="T369" s="1">
        <v>1200000</v>
      </c>
      <c r="U369" s="1">
        <f t="shared" si="184"/>
        <v>1200000</v>
      </c>
    </row>
    <row r="370" spans="1:25" ht="15.75" hidden="1" x14ac:dyDescent="0.2">
      <c r="A370" s="28" t="s">
        <v>235</v>
      </c>
      <c r="B370" s="29">
        <v>11</v>
      </c>
      <c r="C370" s="50" t="s">
        <v>101</v>
      </c>
      <c r="D370" s="31">
        <v>3213</v>
      </c>
      <c r="E370" s="32" t="s">
        <v>194</v>
      </c>
      <c r="F370" s="20"/>
      <c r="G370" s="1">
        <v>50000</v>
      </c>
      <c r="H370" s="1">
        <v>50000</v>
      </c>
      <c r="I370" s="1">
        <v>50000</v>
      </c>
      <c r="J370" s="1">
        <f>I370</f>
        <v>50000</v>
      </c>
      <c r="K370" s="1">
        <v>18525</v>
      </c>
      <c r="L370" s="33">
        <f t="shared" si="186"/>
        <v>37.049999999999997</v>
      </c>
      <c r="M370" s="1">
        <v>50000</v>
      </c>
      <c r="N370" s="1">
        <v>50000</v>
      </c>
      <c r="O370" s="1">
        <v>50000</v>
      </c>
      <c r="P370" s="1">
        <f t="shared" si="187"/>
        <v>50000</v>
      </c>
      <c r="Q370" s="1">
        <v>50000</v>
      </c>
      <c r="R370" s="1">
        <v>50000</v>
      </c>
      <c r="S370" s="1">
        <f t="shared" si="188"/>
        <v>50000</v>
      </c>
      <c r="T370" s="1">
        <v>50000</v>
      </c>
      <c r="U370" s="1">
        <f t="shared" si="184"/>
        <v>50000</v>
      </c>
    </row>
    <row r="371" spans="1:25" ht="15.75" hidden="1" x14ac:dyDescent="0.2">
      <c r="A371" s="28" t="s">
        <v>235</v>
      </c>
      <c r="B371" s="29">
        <v>11</v>
      </c>
      <c r="C371" s="50" t="s">
        <v>101</v>
      </c>
      <c r="D371" s="31">
        <v>3214</v>
      </c>
      <c r="E371" s="32" t="s">
        <v>45</v>
      </c>
      <c r="F371" s="20"/>
      <c r="G371" s="1">
        <v>5000</v>
      </c>
      <c r="H371" s="1">
        <v>5000</v>
      </c>
      <c r="I371" s="1">
        <v>5000</v>
      </c>
      <c r="J371" s="1">
        <f>I371</f>
        <v>5000</v>
      </c>
      <c r="K371" s="1">
        <v>2924</v>
      </c>
      <c r="L371" s="33">
        <f t="shared" si="186"/>
        <v>58.48</v>
      </c>
      <c r="M371" s="1">
        <v>5000</v>
      </c>
      <c r="N371" s="1">
        <v>5000</v>
      </c>
      <c r="O371" s="1"/>
      <c r="P371" s="1">
        <f t="shared" si="187"/>
        <v>0</v>
      </c>
      <c r="Q371" s="1">
        <v>5000</v>
      </c>
      <c r="R371" s="1"/>
      <c r="S371" s="1">
        <f t="shared" si="188"/>
        <v>0</v>
      </c>
      <c r="T371" s="1"/>
      <c r="U371" s="1">
        <f t="shared" si="184"/>
        <v>0</v>
      </c>
    </row>
    <row r="372" spans="1:25" s="23" customFormat="1" ht="15.75" hidden="1" x14ac:dyDescent="0.2">
      <c r="A372" s="24" t="s">
        <v>235</v>
      </c>
      <c r="B372" s="25">
        <v>11</v>
      </c>
      <c r="C372" s="49" t="s">
        <v>101</v>
      </c>
      <c r="D372" s="27">
        <v>322</v>
      </c>
      <c r="E372" s="20"/>
      <c r="F372" s="20"/>
      <c r="G372" s="21">
        <f>SUM(G373:G375)</f>
        <v>6176656</v>
      </c>
      <c r="H372" s="21">
        <f t="shared" ref="H372:U372" si="191">SUM(H373:H375)</f>
        <v>6176656</v>
      </c>
      <c r="I372" s="21">
        <f t="shared" si="191"/>
        <v>6176656</v>
      </c>
      <c r="J372" s="21">
        <f t="shared" si="191"/>
        <v>6176656</v>
      </c>
      <c r="K372" s="21">
        <f t="shared" si="191"/>
        <v>4479889.41</v>
      </c>
      <c r="L372" s="22">
        <f t="shared" si="186"/>
        <v>72.529365566092721</v>
      </c>
      <c r="M372" s="21">
        <f t="shared" si="191"/>
        <v>6450000</v>
      </c>
      <c r="N372" s="21">
        <f t="shared" si="191"/>
        <v>6450000</v>
      </c>
      <c r="O372" s="21">
        <f t="shared" si="191"/>
        <v>6050000</v>
      </c>
      <c r="P372" s="21">
        <f t="shared" si="191"/>
        <v>6050000</v>
      </c>
      <c r="Q372" s="21">
        <f t="shared" si="191"/>
        <v>6150000</v>
      </c>
      <c r="R372" s="21">
        <f t="shared" si="191"/>
        <v>6050000</v>
      </c>
      <c r="S372" s="21">
        <f t="shared" si="191"/>
        <v>6050000</v>
      </c>
      <c r="T372" s="21">
        <f t="shared" si="191"/>
        <v>6050000</v>
      </c>
      <c r="U372" s="21">
        <f t="shared" si="191"/>
        <v>6050000</v>
      </c>
      <c r="V372" s="21"/>
      <c r="W372" s="21"/>
      <c r="X372" s="21"/>
      <c r="Y372" s="12"/>
    </row>
    <row r="373" spans="1:25" ht="15.75" hidden="1" x14ac:dyDescent="0.2">
      <c r="A373" s="28" t="s">
        <v>235</v>
      </c>
      <c r="B373" s="29">
        <v>11</v>
      </c>
      <c r="C373" s="50" t="s">
        <v>101</v>
      </c>
      <c r="D373" s="31">
        <v>3221</v>
      </c>
      <c r="E373" s="32" t="s">
        <v>46</v>
      </c>
      <c r="F373" s="20"/>
      <c r="G373" s="1">
        <v>1200000</v>
      </c>
      <c r="H373" s="1">
        <v>1200000</v>
      </c>
      <c r="I373" s="1">
        <v>1200000</v>
      </c>
      <c r="J373" s="1">
        <v>1200000</v>
      </c>
      <c r="K373" s="1">
        <v>1061627.0900000001</v>
      </c>
      <c r="L373" s="33">
        <f t="shared" si="186"/>
        <v>88.468924166666667</v>
      </c>
      <c r="M373" s="1">
        <v>1200000</v>
      </c>
      <c r="N373" s="1">
        <v>1200000</v>
      </c>
      <c r="O373" s="1">
        <v>1200000</v>
      </c>
      <c r="P373" s="1">
        <f t="shared" si="187"/>
        <v>1200000</v>
      </c>
      <c r="Q373" s="1">
        <v>1200000</v>
      </c>
      <c r="R373" s="1">
        <v>1200000</v>
      </c>
      <c r="S373" s="1">
        <f t="shared" si="188"/>
        <v>1200000</v>
      </c>
      <c r="T373" s="1">
        <v>1200000</v>
      </c>
      <c r="U373" s="1">
        <f t="shared" si="184"/>
        <v>1200000</v>
      </c>
    </row>
    <row r="374" spans="1:25" ht="15.75" hidden="1" x14ac:dyDescent="0.2">
      <c r="A374" s="28" t="s">
        <v>235</v>
      </c>
      <c r="B374" s="29">
        <v>11</v>
      </c>
      <c r="C374" s="50" t="s">
        <v>101</v>
      </c>
      <c r="D374" s="31">
        <v>3223</v>
      </c>
      <c r="E374" s="32" t="s">
        <v>48</v>
      </c>
      <c r="F374" s="20"/>
      <c r="G374" s="1">
        <v>4276656</v>
      </c>
      <c r="H374" s="1">
        <v>4276656</v>
      </c>
      <c r="I374" s="1">
        <v>4276656</v>
      </c>
      <c r="J374" s="1">
        <v>4276656</v>
      </c>
      <c r="K374" s="1">
        <v>2784731.0700000003</v>
      </c>
      <c r="L374" s="33">
        <f t="shared" si="186"/>
        <v>65.114684697576806</v>
      </c>
      <c r="M374" s="1">
        <v>4250000</v>
      </c>
      <c r="N374" s="1">
        <v>4250000</v>
      </c>
      <c r="O374" s="1">
        <v>3850000</v>
      </c>
      <c r="P374" s="1">
        <f t="shared" si="187"/>
        <v>3850000</v>
      </c>
      <c r="Q374" s="1">
        <v>4250000</v>
      </c>
      <c r="R374" s="1">
        <v>3850000</v>
      </c>
      <c r="S374" s="1">
        <f t="shared" si="188"/>
        <v>3850000</v>
      </c>
      <c r="T374" s="1">
        <v>3850000</v>
      </c>
      <c r="U374" s="1">
        <f t="shared" si="184"/>
        <v>3850000</v>
      </c>
    </row>
    <row r="375" spans="1:25" ht="15.75" hidden="1" x14ac:dyDescent="0.2">
      <c r="A375" s="28" t="s">
        <v>235</v>
      </c>
      <c r="B375" s="29">
        <v>11</v>
      </c>
      <c r="C375" s="50" t="s">
        <v>101</v>
      </c>
      <c r="D375" s="31">
        <v>3227</v>
      </c>
      <c r="E375" s="32" t="s">
        <v>51</v>
      </c>
      <c r="F375" s="20"/>
      <c r="G375" s="1">
        <v>700000</v>
      </c>
      <c r="H375" s="1">
        <v>700000</v>
      </c>
      <c r="I375" s="1">
        <v>700000</v>
      </c>
      <c r="J375" s="1">
        <v>700000</v>
      </c>
      <c r="K375" s="1">
        <v>633531.25</v>
      </c>
      <c r="L375" s="33">
        <f t="shared" si="186"/>
        <v>90.504464285714278</v>
      </c>
      <c r="M375" s="1">
        <v>1000000</v>
      </c>
      <c r="N375" s="1">
        <v>1000000</v>
      </c>
      <c r="O375" s="1">
        <v>1000000</v>
      </c>
      <c r="P375" s="1">
        <f t="shared" si="187"/>
        <v>1000000</v>
      </c>
      <c r="Q375" s="1">
        <v>700000</v>
      </c>
      <c r="R375" s="1">
        <v>1000000</v>
      </c>
      <c r="S375" s="1">
        <f t="shared" si="188"/>
        <v>1000000</v>
      </c>
      <c r="T375" s="1">
        <v>1000000</v>
      </c>
      <c r="U375" s="1">
        <f t="shared" si="184"/>
        <v>1000000</v>
      </c>
    </row>
    <row r="376" spans="1:25" s="23" customFormat="1" ht="15.75" hidden="1" x14ac:dyDescent="0.2">
      <c r="A376" s="24" t="s">
        <v>235</v>
      </c>
      <c r="B376" s="25">
        <v>11</v>
      </c>
      <c r="C376" s="49" t="s">
        <v>101</v>
      </c>
      <c r="D376" s="27">
        <v>323</v>
      </c>
      <c r="E376" s="20"/>
      <c r="F376" s="20"/>
      <c r="G376" s="21">
        <f>SUM(G377:G384)</f>
        <v>9220000</v>
      </c>
      <c r="H376" s="21">
        <f t="shared" ref="H376:U376" si="192">SUM(H377:H384)</f>
        <v>9220000</v>
      </c>
      <c r="I376" s="21">
        <f t="shared" si="192"/>
        <v>9220000</v>
      </c>
      <c r="J376" s="21">
        <f t="shared" si="192"/>
        <v>9220000</v>
      </c>
      <c r="K376" s="21">
        <f t="shared" si="192"/>
        <v>7554332.9299999997</v>
      </c>
      <c r="L376" s="22">
        <f t="shared" si="186"/>
        <v>81.934196637744023</v>
      </c>
      <c r="M376" s="21">
        <f t="shared" si="192"/>
        <v>9220000</v>
      </c>
      <c r="N376" s="21">
        <f t="shared" si="192"/>
        <v>9220000</v>
      </c>
      <c r="O376" s="21">
        <f t="shared" si="192"/>
        <v>9730000</v>
      </c>
      <c r="P376" s="21">
        <f t="shared" si="192"/>
        <v>9730000</v>
      </c>
      <c r="Q376" s="21">
        <f t="shared" si="192"/>
        <v>9220000</v>
      </c>
      <c r="R376" s="21">
        <f t="shared" si="192"/>
        <v>9730000</v>
      </c>
      <c r="S376" s="21">
        <f t="shared" si="192"/>
        <v>9730000</v>
      </c>
      <c r="T376" s="21">
        <f t="shared" si="192"/>
        <v>9730000</v>
      </c>
      <c r="U376" s="21">
        <f t="shared" si="192"/>
        <v>9730000</v>
      </c>
      <c r="V376" s="21"/>
      <c r="W376" s="21"/>
      <c r="X376" s="21"/>
      <c r="Y376" s="12"/>
    </row>
    <row r="377" spans="1:25" ht="15.75" hidden="1" x14ac:dyDescent="0.2">
      <c r="A377" s="28" t="s">
        <v>235</v>
      </c>
      <c r="B377" s="29">
        <v>11</v>
      </c>
      <c r="C377" s="50" t="s">
        <v>101</v>
      </c>
      <c r="D377" s="31">
        <v>3231</v>
      </c>
      <c r="E377" s="32" t="s">
        <v>52</v>
      </c>
      <c r="F377" s="20"/>
      <c r="G377" s="1">
        <v>5000000</v>
      </c>
      <c r="H377" s="1">
        <v>5000000</v>
      </c>
      <c r="I377" s="1">
        <v>5000000</v>
      </c>
      <c r="J377" s="1">
        <v>5000000</v>
      </c>
      <c r="K377" s="1">
        <v>4474063.55</v>
      </c>
      <c r="L377" s="33">
        <f t="shared" si="186"/>
        <v>89.481270999999992</v>
      </c>
      <c r="M377" s="1">
        <v>5000000</v>
      </c>
      <c r="N377" s="1">
        <v>5000000</v>
      </c>
      <c r="O377" s="1">
        <v>5300000</v>
      </c>
      <c r="P377" s="1">
        <f t="shared" si="187"/>
        <v>5300000</v>
      </c>
      <c r="Q377" s="1">
        <v>5000000</v>
      </c>
      <c r="R377" s="1">
        <v>5300000</v>
      </c>
      <c r="S377" s="1">
        <f t="shared" si="188"/>
        <v>5300000</v>
      </c>
      <c r="T377" s="1">
        <v>5300000</v>
      </c>
      <c r="U377" s="1">
        <f t="shared" si="184"/>
        <v>5300000</v>
      </c>
    </row>
    <row r="378" spans="1:25" ht="15.75" hidden="1" x14ac:dyDescent="0.2">
      <c r="A378" s="28" t="s">
        <v>235</v>
      </c>
      <c r="B378" s="29">
        <v>11</v>
      </c>
      <c r="C378" s="50" t="s">
        <v>101</v>
      </c>
      <c r="D378" s="31">
        <v>3232</v>
      </c>
      <c r="E378" s="32" t="s">
        <v>53</v>
      </c>
      <c r="F378" s="20"/>
      <c r="G378" s="1">
        <v>0</v>
      </c>
      <c r="H378" s="1">
        <v>0</v>
      </c>
      <c r="I378" s="1">
        <v>0</v>
      </c>
      <c r="J378" s="1">
        <v>0</v>
      </c>
      <c r="K378" s="1">
        <v>200</v>
      </c>
      <c r="L378" s="33" t="str">
        <f t="shared" si="186"/>
        <v>-</v>
      </c>
      <c r="M378" s="1"/>
      <c r="N378" s="1"/>
      <c r="O378" s="1"/>
      <c r="P378" s="1">
        <f t="shared" si="187"/>
        <v>0</v>
      </c>
      <c r="Q378" s="1"/>
      <c r="R378" s="1"/>
      <c r="S378" s="1">
        <f t="shared" si="188"/>
        <v>0</v>
      </c>
      <c r="T378" s="1"/>
      <c r="U378" s="1">
        <f t="shared" si="184"/>
        <v>0</v>
      </c>
    </row>
    <row r="379" spans="1:25" ht="15.75" hidden="1" x14ac:dyDescent="0.2">
      <c r="A379" s="28" t="s">
        <v>235</v>
      </c>
      <c r="B379" s="29">
        <v>11</v>
      </c>
      <c r="C379" s="50" t="s">
        <v>101</v>
      </c>
      <c r="D379" s="31">
        <v>3233</v>
      </c>
      <c r="E379" s="32" t="s">
        <v>54</v>
      </c>
      <c r="F379" s="20"/>
      <c r="G379" s="1">
        <v>50000</v>
      </c>
      <c r="H379" s="1">
        <v>50000</v>
      </c>
      <c r="I379" s="1">
        <v>50000</v>
      </c>
      <c r="J379" s="1">
        <v>50000</v>
      </c>
      <c r="K379" s="1">
        <v>2540.5</v>
      </c>
      <c r="L379" s="33">
        <f t="shared" si="186"/>
        <v>5.0810000000000004</v>
      </c>
      <c r="M379" s="1">
        <v>50000</v>
      </c>
      <c r="N379" s="1">
        <v>50000</v>
      </c>
      <c r="O379" s="1">
        <v>50000</v>
      </c>
      <c r="P379" s="1">
        <f t="shared" si="187"/>
        <v>50000</v>
      </c>
      <c r="Q379" s="1">
        <v>50000</v>
      </c>
      <c r="R379" s="1">
        <v>50000</v>
      </c>
      <c r="S379" s="1">
        <f t="shared" si="188"/>
        <v>50000</v>
      </c>
      <c r="T379" s="1">
        <v>50000</v>
      </c>
      <c r="U379" s="1">
        <f t="shared" si="184"/>
        <v>50000</v>
      </c>
    </row>
    <row r="380" spans="1:25" ht="15.75" hidden="1" x14ac:dyDescent="0.2">
      <c r="A380" s="28" t="s">
        <v>235</v>
      </c>
      <c r="B380" s="29">
        <v>11</v>
      </c>
      <c r="C380" s="50" t="s">
        <v>101</v>
      </c>
      <c r="D380" s="31">
        <v>3234</v>
      </c>
      <c r="E380" s="32" t="s">
        <v>55</v>
      </c>
      <c r="F380" s="20"/>
      <c r="G380" s="1">
        <v>550000</v>
      </c>
      <c r="H380" s="1">
        <v>550000</v>
      </c>
      <c r="I380" s="1">
        <v>550000</v>
      </c>
      <c r="J380" s="1">
        <v>550000</v>
      </c>
      <c r="K380" s="1">
        <v>343632.32</v>
      </c>
      <c r="L380" s="33">
        <f t="shared" si="186"/>
        <v>62.478603636363637</v>
      </c>
      <c r="M380" s="1">
        <v>550000</v>
      </c>
      <c r="N380" s="1">
        <v>550000</v>
      </c>
      <c r="O380" s="1">
        <v>450000</v>
      </c>
      <c r="P380" s="1">
        <f t="shared" si="187"/>
        <v>450000</v>
      </c>
      <c r="Q380" s="1">
        <v>550000</v>
      </c>
      <c r="R380" s="1">
        <v>450000</v>
      </c>
      <c r="S380" s="1">
        <f t="shared" si="188"/>
        <v>450000</v>
      </c>
      <c r="T380" s="1">
        <v>450000</v>
      </c>
      <c r="U380" s="1">
        <f t="shared" si="184"/>
        <v>450000</v>
      </c>
    </row>
    <row r="381" spans="1:25" ht="15.75" hidden="1" x14ac:dyDescent="0.2">
      <c r="A381" s="28" t="s">
        <v>235</v>
      </c>
      <c r="B381" s="29">
        <v>11</v>
      </c>
      <c r="C381" s="50" t="s">
        <v>101</v>
      </c>
      <c r="D381" s="31">
        <v>3235</v>
      </c>
      <c r="E381" s="32" t="s">
        <v>56</v>
      </c>
      <c r="F381" s="20"/>
      <c r="G381" s="1">
        <v>950000</v>
      </c>
      <c r="H381" s="1">
        <v>950000</v>
      </c>
      <c r="I381" s="1">
        <v>950000</v>
      </c>
      <c r="J381" s="1">
        <v>950000</v>
      </c>
      <c r="K381" s="1">
        <v>928050.08</v>
      </c>
      <c r="L381" s="33">
        <f t="shared" si="186"/>
        <v>97.689482105263153</v>
      </c>
      <c r="M381" s="1">
        <v>950000</v>
      </c>
      <c r="N381" s="1">
        <v>950000</v>
      </c>
      <c r="O381" s="1">
        <v>950000</v>
      </c>
      <c r="P381" s="1">
        <f t="shared" si="187"/>
        <v>950000</v>
      </c>
      <c r="Q381" s="1">
        <v>950000</v>
      </c>
      <c r="R381" s="1">
        <v>950000</v>
      </c>
      <c r="S381" s="1">
        <f t="shared" si="188"/>
        <v>950000</v>
      </c>
      <c r="T381" s="1">
        <v>950000</v>
      </c>
      <c r="U381" s="1">
        <f t="shared" si="184"/>
        <v>950000</v>
      </c>
    </row>
    <row r="382" spans="1:25" ht="15.75" hidden="1" x14ac:dyDescent="0.2">
      <c r="A382" s="28" t="s">
        <v>235</v>
      </c>
      <c r="B382" s="29">
        <v>11</v>
      </c>
      <c r="C382" s="50" t="s">
        <v>101</v>
      </c>
      <c r="D382" s="31">
        <v>3236</v>
      </c>
      <c r="E382" s="32" t="s">
        <v>57</v>
      </c>
      <c r="F382" s="20"/>
      <c r="G382" s="1">
        <v>100000</v>
      </c>
      <c r="H382" s="1">
        <v>100000</v>
      </c>
      <c r="I382" s="1">
        <v>100000</v>
      </c>
      <c r="J382" s="1">
        <v>100000</v>
      </c>
      <c r="K382" s="1">
        <v>1230</v>
      </c>
      <c r="L382" s="33">
        <f t="shared" si="186"/>
        <v>1.23</v>
      </c>
      <c r="M382" s="1">
        <v>100000</v>
      </c>
      <c r="N382" s="1">
        <v>100000</v>
      </c>
      <c r="O382" s="1">
        <v>100000</v>
      </c>
      <c r="P382" s="1">
        <f t="shared" si="187"/>
        <v>100000</v>
      </c>
      <c r="Q382" s="1">
        <v>100000</v>
      </c>
      <c r="R382" s="1">
        <v>100000</v>
      </c>
      <c r="S382" s="1">
        <f t="shared" si="188"/>
        <v>100000</v>
      </c>
      <c r="T382" s="1">
        <v>100000</v>
      </c>
      <c r="U382" s="1">
        <f t="shared" si="184"/>
        <v>100000</v>
      </c>
    </row>
    <row r="383" spans="1:25" hidden="1" x14ac:dyDescent="0.2">
      <c r="A383" s="28" t="s">
        <v>235</v>
      </c>
      <c r="B383" s="29">
        <v>11</v>
      </c>
      <c r="C383" s="50" t="s">
        <v>101</v>
      </c>
      <c r="D383" s="31">
        <v>3237</v>
      </c>
      <c r="E383" s="32" t="s">
        <v>58</v>
      </c>
      <c r="G383" s="1">
        <v>470000</v>
      </c>
      <c r="H383" s="1">
        <v>470000</v>
      </c>
      <c r="I383" s="1">
        <v>470000</v>
      </c>
      <c r="J383" s="1">
        <v>470000</v>
      </c>
      <c r="K383" s="1">
        <v>471970.91</v>
      </c>
      <c r="L383" s="33">
        <f t="shared" si="186"/>
        <v>100.4193425531915</v>
      </c>
      <c r="M383" s="1">
        <v>470000</v>
      </c>
      <c r="N383" s="1">
        <v>470000</v>
      </c>
      <c r="O383" s="1">
        <v>600000</v>
      </c>
      <c r="P383" s="1">
        <f t="shared" si="187"/>
        <v>600000</v>
      </c>
      <c r="Q383" s="1">
        <v>470000</v>
      </c>
      <c r="R383" s="1">
        <v>600000</v>
      </c>
      <c r="S383" s="1">
        <f t="shared" si="188"/>
        <v>600000</v>
      </c>
      <c r="T383" s="1">
        <v>600000</v>
      </c>
      <c r="U383" s="1">
        <f t="shared" si="184"/>
        <v>600000</v>
      </c>
    </row>
    <row r="384" spans="1:25" s="23" customFormat="1" ht="15.75" hidden="1" x14ac:dyDescent="0.2">
      <c r="A384" s="28" t="s">
        <v>235</v>
      </c>
      <c r="B384" s="29">
        <v>11</v>
      </c>
      <c r="C384" s="50" t="s">
        <v>101</v>
      </c>
      <c r="D384" s="31">
        <v>3239</v>
      </c>
      <c r="E384" s="32" t="s">
        <v>60</v>
      </c>
      <c r="F384" s="32"/>
      <c r="G384" s="1">
        <v>2100000</v>
      </c>
      <c r="H384" s="1">
        <v>2100000</v>
      </c>
      <c r="I384" s="1">
        <v>2100000</v>
      </c>
      <c r="J384" s="1">
        <v>2100000</v>
      </c>
      <c r="K384" s="1">
        <v>1332645.5699999998</v>
      </c>
      <c r="L384" s="33">
        <f t="shared" si="186"/>
        <v>63.459312857142848</v>
      </c>
      <c r="M384" s="1">
        <v>2100000</v>
      </c>
      <c r="N384" s="1">
        <v>2100000</v>
      </c>
      <c r="O384" s="1">
        <v>2280000</v>
      </c>
      <c r="P384" s="1">
        <f t="shared" si="187"/>
        <v>2280000</v>
      </c>
      <c r="Q384" s="1">
        <v>2100000</v>
      </c>
      <c r="R384" s="1">
        <v>2280000</v>
      </c>
      <c r="S384" s="1">
        <f t="shared" si="188"/>
        <v>2280000</v>
      </c>
      <c r="T384" s="1">
        <v>2280000</v>
      </c>
      <c r="U384" s="1">
        <f t="shared" si="184"/>
        <v>2280000</v>
      </c>
      <c r="V384" s="21"/>
      <c r="W384" s="21"/>
      <c r="X384" s="21"/>
      <c r="Y384" s="12"/>
    </row>
    <row r="385" spans="1:25" s="23" customFormat="1" ht="15.75" hidden="1" x14ac:dyDescent="0.2">
      <c r="A385" s="24" t="s">
        <v>235</v>
      </c>
      <c r="B385" s="25">
        <v>11</v>
      </c>
      <c r="C385" s="49" t="s">
        <v>101</v>
      </c>
      <c r="D385" s="27">
        <v>324</v>
      </c>
      <c r="E385" s="20"/>
      <c r="F385" s="20"/>
      <c r="G385" s="21">
        <f>SUM(G386)</f>
        <v>0</v>
      </c>
      <c r="H385" s="21">
        <f t="shared" ref="H385:U385" si="193">SUM(H386)</f>
        <v>0</v>
      </c>
      <c r="I385" s="21">
        <f t="shared" si="193"/>
        <v>0</v>
      </c>
      <c r="J385" s="21">
        <f t="shared" si="193"/>
        <v>0</v>
      </c>
      <c r="K385" s="21">
        <f t="shared" si="193"/>
        <v>0</v>
      </c>
      <c r="L385" s="22" t="str">
        <f t="shared" si="186"/>
        <v>-</v>
      </c>
      <c r="M385" s="21">
        <f t="shared" si="193"/>
        <v>0</v>
      </c>
      <c r="N385" s="21">
        <f t="shared" si="193"/>
        <v>0</v>
      </c>
      <c r="O385" s="21">
        <f t="shared" si="193"/>
        <v>0</v>
      </c>
      <c r="P385" s="21">
        <f t="shared" si="193"/>
        <v>0</v>
      </c>
      <c r="Q385" s="21">
        <f t="shared" si="193"/>
        <v>0</v>
      </c>
      <c r="R385" s="21">
        <f t="shared" si="193"/>
        <v>0</v>
      </c>
      <c r="S385" s="21">
        <f t="shared" si="193"/>
        <v>0</v>
      </c>
      <c r="T385" s="21">
        <f t="shared" si="193"/>
        <v>0</v>
      </c>
      <c r="U385" s="21">
        <f t="shared" si="193"/>
        <v>0</v>
      </c>
      <c r="V385" s="21"/>
      <c r="W385" s="21"/>
      <c r="X385" s="21"/>
      <c r="Y385" s="12"/>
    </row>
    <row r="386" spans="1:25" s="23" customFormat="1" ht="15.75" hidden="1" x14ac:dyDescent="0.2">
      <c r="A386" s="28" t="s">
        <v>235</v>
      </c>
      <c r="B386" s="29">
        <v>11</v>
      </c>
      <c r="C386" s="50" t="s">
        <v>101</v>
      </c>
      <c r="D386" s="44" t="s">
        <v>238</v>
      </c>
      <c r="E386" s="32"/>
      <c r="F386" s="32"/>
      <c r="G386" s="1"/>
      <c r="H386" s="1"/>
      <c r="I386" s="1"/>
      <c r="J386" s="1"/>
      <c r="K386" s="1"/>
      <c r="L386" s="33" t="str">
        <f t="shared" si="186"/>
        <v>-</v>
      </c>
      <c r="M386" s="1"/>
      <c r="N386" s="1"/>
      <c r="O386" s="2"/>
      <c r="P386" s="1">
        <f t="shared" si="187"/>
        <v>0</v>
      </c>
      <c r="Q386" s="1"/>
      <c r="R386" s="1"/>
      <c r="S386" s="1">
        <f t="shared" si="188"/>
        <v>0</v>
      </c>
      <c r="T386" s="1"/>
      <c r="U386" s="1">
        <f t="shared" si="184"/>
        <v>0</v>
      </c>
      <c r="V386" s="21"/>
      <c r="W386" s="21"/>
      <c r="X386" s="21"/>
      <c r="Y386" s="12"/>
    </row>
    <row r="387" spans="1:25" s="23" customFormat="1" ht="15.75" hidden="1" x14ac:dyDescent="0.2">
      <c r="A387" s="24" t="s">
        <v>235</v>
      </c>
      <c r="B387" s="25">
        <v>11</v>
      </c>
      <c r="C387" s="49" t="s">
        <v>101</v>
      </c>
      <c r="D387" s="27">
        <v>329</v>
      </c>
      <c r="E387" s="20"/>
      <c r="F387" s="20"/>
      <c r="G387" s="21">
        <f>SUM(G388:G392)</f>
        <v>4301000</v>
      </c>
      <c r="H387" s="21">
        <f t="shared" ref="H387:U387" si="194">SUM(H388:H392)</f>
        <v>4301000</v>
      </c>
      <c r="I387" s="21">
        <f t="shared" si="194"/>
        <v>4301000</v>
      </c>
      <c r="J387" s="21">
        <f t="shared" si="194"/>
        <v>4301000</v>
      </c>
      <c r="K387" s="21">
        <f t="shared" si="194"/>
        <v>4128603.25</v>
      </c>
      <c r="L387" s="22">
        <f t="shared" si="186"/>
        <v>95.991705417344804</v>
      </c>
      <c r="M387" s="21">
        <f t="shared" si="194"/>
        <v>4301000</v>
      </c>
      <c r="N387" s="21">
        <f t="shared" si="194"/>
        <v>4301000</v>
      </c>
      <c r="O387" s="21">
        <f t="shared" si="194"/>
        <v>4735000</v>
      </c>
      <c r="P387" s="21">
        <f t="shared" si="194"/>
        <v>4735000</v>
      </c>
      <c r="Q387" s="21">
        <f t="shared" si="194"/>
        <v>4301000</v>
      </c>
      <c r="R387" s="21">
        <f t="shared" si="194"/>
        <v>4735000</v>
      </c>
      <c r="S387" s="21">
        <f t="shared" si="194"/>
        <v>4735000</v>
      </c>
      <c r="T387" s="21">
        <f t="shared" si="194"/>
        <v>4735000</v>
      </c>
      <c r="U387" s="21">
        <f t="shared" si="194"/>
        <v>4735000</v>
      </c>
      <c r="V387" s="21"/>
      <c r="W387" s="21"/>
      <c r="X387" s="21"/>
      <c r="Y387" s="12"/>
    </row>
    <row r="388" spans="1:25" ht="30" hidden="1" x14ac:dyDescent="0.2">
      <c r="A388" s="28" t="s">
        <v>235</v>
      </c>
      <c r="B388" s="29">
        <v>11</v>
      </c>
      <c r="C388" s="50" t="s">
        <v>101</v>
      </c>
      <c r="D388" s="31">
        <v>3291</v>
      </c>
      <c r="E388" s="32" t="s">
        <v>62</v>
      </c>
      <c r="G388" s="1">
        <v>3900000</v>
      </c>
      <c r="H388" s="1">
        <v>3900000</v>
      </c>
      <c r="I388" s="1">
        <v>3900000</v>
      </c>
      <c r="J388" s="1">
        <v>3900000</v>
      </c>
      <c r="K388" s="1">
        <v>3901008.2</v>
      </c>
      <c r="L388" s="33">
        <f t="shared" si="186"/>
        <v>100.02585128205128</v>
      </c>
      <c r="M388" s="1">
        <v>3900000</v>
      </c>
      <c r="N388" s="1">
        <v>3900000</v>
      </c>
      <c r="O388" s="1">
        <v>4400000</v>
      </c>
      <c r="P388" s="1">
        <f t="shared" si="187"/>
        <v>4400000</v>
      </c>
      <c r="Q388" s="1">
        <v>3900000</v>
      </c>
      <c r="R388" s="1">
        <v>4400000</v>
      </c>
      <c r="S388" s="1">
        <f t="shared" si="188"/>
        <v>4400000</v>
      </c>
      <c r="T388" s="1">
        <v>4400000</v>
      </c>
      <c r="U388" s="1">
        <f t="shared" si="184"/>
        <v>4400000</v>
      </c>
    </row>
    <row r="389" spans="1:25" hidden="1" x14ac:dyDescent="0.2">
      <c r="A389" s="28" t="s">
        <v>235</v>
      </c>
      <c r="B389" s="29">
        <v>11</v>
      </c>
      <c r="C389" s="50" t="s">
        <v>101</v>
      </c>
      <c r="D389" s="31">
        <v>3293</v>
      </c>
      <c r="E389" s="32" t="s">
        <v>64</v>
      </c>
      <c r="G389" s="1">
        <v>20000</v>
      </c>
      <c r="H389" s="1">
        <v>20000</v>
      </c>
      <c r="I389" s="1">
        <v>20000</v>
      </c>
      <c r="J389" s="1">
        <v>20000</v>
      </c>
      <c r="K389" s="1">
        <v>4753.1499999999996</v>
      </c>
      <c r="L389" s="33">
        <f t="shared" si="186"/>
        <v>23.765750000000001</v>
      </c>
      <c r="M389" s="1">
        <v>20000</v>
      </c>
      <c r="N389" s="1">
        <v>20000</v>
      </c>
      <c r="O389" s="1">
        <v>20000</v>
      </c>
      <c r="P389" s="1">
        <f t="shared" si="187"/>
        <v>20000</v>
      </c>
      <c r="Q389" s="1">
        <v>20000</v>
      </c>
      <c r="R389" s="1">
        <v>20000</v>
      </c>
      <c r="S389" s="1">
        <f t="shared" si="188"/>
        <v>20000</v>
      </c>
      <c r="T389" s="1">
        <v>20000</v>
      </c>
      <c r="U389" s="1">
        <f t="shared" si="184"/>
        <v>20000</v>
      </c>
    </row>
    <row r="390" spans="1:25" hidden="1" x14ac:dyDescent="0.2">
      <c r="A390" s="28" t="s">
        <v>235</v>
      </c>
      <c r="B390" s="29">
        <v>11</v>
      </c>
      <c r="C390" s="50" t="s">
        <v>101</v>
      </c>
      <c r="D390" s="31">
        <v>3294</v>
      </c>
      <c r="E390" s="32" t="s">
        <v>65</v>
      </c>
      <c r="G390" s="1">
        <v>350000</v>
      </c>
      <c r="H390" s="1">
        <v>350000</v>
      </c>
      <c r="I390" s="1">
        <v>350000</v>
      </c>
      <c r="J390" s="1">
        <v>350000</v>
      </c>
      <c r="K390" s="1">
        <v>222541.9</v>
      </c>
      <c r="L390" s="33">
        <f t="shared" si="186"/>
        <v>63.583399999999997</v>
      </c>
      <c r="M390" s="1">
        <v>350000</v>
      </c>
      <c r="N390" s="1">
        <v>350000</v>
      </c>
      <c r="O390" s="1">
        <v>300000</v>
      </c>
      <c r="P390" s="1">
        <f t="shared" si="187"/>
        <v>300000</v>
      </c>
      <c r="Q390" s="1">
        <v>350000</v>
      </c>
      <c r="R390" s="1">
        <v>300000</v>
      </c>
      <c r="S390" s="1">
        <f t="shared" si="188"/>
        <v>300000</v>
      </c>
      <c r="T390" s="1">
        <v>300000</v>
      </c>
      <c r="U390" s="1">
        <f t="shared" si="184"/>
        <v>300000</v>
      </c>
    </row>
    <row r="391" spans="1:25" hidden="1" x14ac:dyDescent="0.2">
      <c r="A391" s="28" t="s">
        <v>235</v>
      </c>
      <c r="B391" s="29">
        <v>11</v>
      </c>
      <c r="C391" s="50" t="s">
        <v>101</v>
      </c>
      <c r="D391" s="31">
        <v>3295</v>
      </c>
      <c r="E391" s="32" t="s">
        <v>66</v>
      </c>
      <c r="G391" s="1">
        <v>1000</v>
      </c>
      <c r="H391" s="1">
        <v>1000</v>
      </c>
      <c r="I391" s="1">
        <v>1000</v>
      </c>
      <c r="J391" s="1">
        <v>1000</v>
      </c>
      <c r="L391" s="33">
        <f t="shared" si="186"/>
        <v>0</v>
      </c>
      <c r="M391" s="1">
        <v>1000</v>
      </c>
      <c r="N391" s="1">
        <v>1000</v>
      </c>
      <c r="O391" s="1">
        <v>10000</v>
      </c>
      <c r="P391" s="1">
        <f t="shared" si="187"/>
        <v>10000</v>
      </c>
      <c r="Q391" s="1">
        <v>1000</v>
      </c>
      <c r="R391" s="1">
        <v>10000</v>
      </c>
      <c r="S391" s="1">
        <f t="shared" si="188"/>
        <v>10000</v>
      </c>
      <c r="T391" s="1">
        <v>10000</v>
      </c>
      <c r="U391" s="1">
        <f t="shared" si="184"/>
        <v>10000</v>
      </c>
    </row>
    <row r="392" spans="1:25" hidden="1" x14ac:dyDescent="0.2">
      <c r="A392" s="28" t="s">
        <v>235</v>
      </c>
      <c r="B392" s="29">
        <v>11</v>
      </c>
      <c r="C392" s="50" t="s">
        <v>101</v>
      </c>
      <c r="D392" s="31">
        <v>3299</v>
      </c>
      <c r="E392" s="32" t="s">
        <v>67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</v>
      </c>
      <c r="L392" s="33">
        <f t="shared" si="186"/>
        <v>1</v>
      </c>
      <c r="M392" s="1">
        <v>30000</v>
      </c>
      <c r="N392" s="1">
        <v>30000</v>
      </c>
      <c r="O392" s="1">
        <v>5000</v>
      </c>
      <c r="P392" s="1">
        <f t="shared" si="187"/>
        <v>5000</v>
      </c>
      <c r="Q392" s="1">
        <v>30000</v>
      </c>
      <c r="R392" s="1">
        <v>5000</v>
      </c>
      <c r="S392" s="1">
        <f t="shared" si="188"/>
        <v>5000</v>
      </c>
      <c r="T392" s="1">
        <v>5000</v>
      </c>
      <c r="U392" s="1">
        <f t="shared" si="184"/>
        <v>5000</v>
      </c>
    </row>
    <row r="393" spans="1:25" s="23" customFormat="1" ht="15.75" hidden="1" x14ac:dyDescent="0.2">
      <c r="A393" s="24" t="s">
        <v>235</v>
      </c>
      <c r="B393" s="25">
        <v>11</v>
      </c>
      <c r="C393" s="49" t="s">
        <v>101</v>
      </c>
      <c r="D393" s="27">
        <v>343</v>
      </c>
      <c r="E393" s="20"/>
      <c r="F393" s="20"/>
      <c r="G393" s="21">
        <f>SUM(G394:G395)</f>
        <v>105000</v>
      </c>
      <c r="H393" s="21">
        <f t="shared" ref="H393:U393" si="195">SUM(H394:H395)</f>
        <v>105000</v>
      </c>
      <c r="I393" s="21">
        <f t="shared" si="195"/>
        <v>105000</v>
      </c>
      <c r="J393" s="21">
        <f t="shared" si="195"/>
        <v>105000</v>
      </c>
      <c r="K393" s="21">
        <f t="shared" si="195"/>
        <v>30996.32</v>
      </c>
      <c r="L393" s="22">
        <f t="shared" si="186"/>
        <v>29.520304761904764</v>
      </c>
      <c r="M393" s="21">
        <f t="shared" si="195"/>
        <v>105000</v>
      </c>
      <c r="N393" s="21">
        <f t="shared" si="195"/>
        <v>105000</v>
      </c>
      <c r="O393" s="21">
        <f t="shared" si="195"/>
        <v>55000</v>
      </c>
      <c r="P393" s="21">
        <f t="shared" si="195"/>
        <v>55000</v>
      </c>
      <c r="Q393" s="21">
        <f t="shared" si="195"/>
        <v>105000</v>
      </c>
      <c r="R393" s="21">
        <f t="shared" si="195"/>
        <v>55000</v>
      </c>
      <c r="S393" s="21">
        <f t="shared" si="195"/>
        <v>55000</v>
      </c>
      <c r="T393" s="21">
        <f t="shared" si="195"/>
        <v>55000</v>
      </c>
      <c r="U393" s="21">
        <f t="shared" si="195"/>
        <v>55000</v>
      </c>
      <c r="V393" s="21"/>
      <c r="W393" s="21"/>
      <c r="X393" s="21"/>
      <c r="Y393" s="12"/>
    </row>
    <row r="394" spans="1:25" hidden="1" x14ac:dyDescent="0.2">
      <c r="A394" s="28" t="s">
        <v>235</v>
      </c>
      <c r="B394" s="29">
        <v>11</v>
      </c>
      <c r="C394" s="50" t="s">
        <v>101</v>
      </c>
      <c r="D394" s="31">
        <v>3431</v>
      </c>
      <c r="E394" s="32" t="s">
        <v>68</v>
      </c>
      <c r="G394" s="1">
        <v>5000</v>
      </c>
      <c r="H394" s="1">
        <v>5000</v>
      </c>
      <c r="I394" s="1">
        <v>5000</v>
      </c>
      <c r="J394" s="1">
        <v>5000</v>
      </c>
      <c r="K394" s="1">
        <v>1199.19</v>
      </c>
      <c r="L394" s="33">
        <f t="shared" si="186"/>
        <v>23.983800000000002</v>
      </c>
      <c r="M394" s="1">
        <v>5000</v>
      </c>
      <c r="N394" s="1">
        <v>5000</v>
      </c>
      <c r="O394" s="1">
        <v>5000</v>
      </c>
      <c r="P394" s="1">
        <f t="shared" si="187"/>
        <v>5000</v>
      </c>
      <c r="Q394" s="1">
        <v>5000</v>
      </c>
      <c r="R394" s="1">
        <v>5000</v>
      </c>
      <c r="S394" s="1">
        <f t="shared" si="188"/>
        <v>5000</v>
      </c>
      <c r="T394" s="1">
        <v>5000</v>
      </c>
      <c r="U394" s="1">
        <f t="shared" si="184"/>
        <v>5000</v>
      </c>
    </row>
    <row r="395" spans="1:25" hidden="1" x14ac:dyDescent="0.2">
      <c r="A395" s="28" t="s">
        <v>235</v>
      </c>
      <c r="B395" s="29">
        <v>11</v>
      </c>
      <c r="C395" s="50" t="s">
        <v>101</v>
      </c>
      <c r="D395" s="31">
        <v>3433</v>
      </c>
      <c r="E395" s="32" t="s">
        <v>69</v>
      </c>
      <c r="G395" s="1">
        <v>100000</v>
      </c>
      <c r="H395" s="1">
        <v>100000</v>
      </c>
      <c r="I395" s="1">
        <v>100000</v>
      </c>
      <c r="J395" s="1">
        <v>100000</v>
      </c>
      <c r="K395" s="1">
        <v>29797.13</v>
      </c>
      <c r="L395" s="33">
        <f t="shared" si="186"/>
        <v>29.797129999999999</v>
      </c>
      <c r="M395" s="1">
        <v>100000</v>
      </c>
      <c r="N395" s="1">
        <v>100000</v>
      </c>
      <c r="O395" s="1">
        <v>50000</v>
      </c>
      <c r="P395" s="1">
        <f t="shared" si="187"/>
        <v>50000</v>
      </c>
      <c r="Q395" s="1">
        <v>100000</v>
      </c>
      <c r="R395" s="1">
        <v>50000</v>
      </c>
      <c r="S395" s="1">
        <f t="shared" si="188"/>
        <v>50000</v>
      </c>
      <c r="T395" s="1">
        <v>50000</v>
      </c>
      <c r="U395" s="1">
        <f t="shared" si="184"/>
        <v>50000</v>
      </c>
    </row>
    <row r="396" spans="1:25" s="23" customFormat="1" ht="15.75" hidden="1" x14ac:dyDescent="0.2">
      <c r="A396" s="24" t="s">
        <v>235</v>
      </c>
      <c r="B396" s="25">
        <v>11</v>
      </c>
      <c r="C396" s="49" t="s">
        <v>101</v>
      </c>
      <c r="D396" s="27">
        <v>372</v>
      </c>
      <c r="E396" s="20"/>
      <c r="F396" s="20"/>
      <c r="G396" s="21">
        <f>SUM(G397)</f>
        <v>20000</v>
      </c>
      <c r="H396" s="21">
        <f t="shared" ref="H396:U396" si="196">SUM(H397)</f>
        <v>20000</v>
      </c>
      <c r="I396" s="21">
        <f t="shared" si="196"/>
        <v>20000</v>
      </c>
      <c r="J396" s="21">
        <f t="shared" si="196"/>
        <v>20000</v>
      </c>
      <c r="K396" s="21">
        <f t="shared" si="196"/>
        <v>0</v>
      </c>
      <c r="L396" s="22">
        <f t="shared" si="186"/>
        <v>0</v>
      </c>
      <c r="M396" s="21">
        <f t="shared" si="196"/>
        <v>20000</v>
      </c>
      <c r="N396" s="21">
        <f t="shared" si="196"/>
        <v>20000</v>
      </c>
      <c r="O396" s="21">
        <f t="shared" si="196"/>
        <v>20000</v>
      </c>
      <c r="P396" s="21">
        <f t="shared" si="196"/>
        <v>20000</v>
      </c>
      <c r="Q396" s="21">
        <f t="shared" si="196"/>
        <v>20000</v>
      </c>
      <c r="R396" s="21">
        <f t="shared" si="196"/>
        <v>20000</v>
      </c>
      <c r="S396" s="21">
        <f t="shared" si="196"/>
        <v>20000</v>
      </c>
      <c r="T396" s="21">
        <f t="shared" si="196"/>
        <v>20000</v>
      </c>
      <c r="U396" s="21">
        <f t="shared" si="196"/>
        <v>20000</v>
      </c>
      <c r="V396" s="21"/>
      <c r="W396" s="21"/>
      <c r="X396" s="21"/>
      <c r="Y396" s="12"/>
    </row>
    <row r="397" spans="1:25" hidden="1" x14ac:dyDescent="0.2">
      <c r="A397" s="28" t="s">
        <v>235</v>
      </c>
      <c r="B397" s="29">
        <v>11</v>
      </c>
      <c r="C397" s="50" t="s">
        <v>101</v>
      </c>
      <c r="D397" s="31">
        <v>3721</v>
      </c>
      <c r="E397" s="32" t="s">
        <v>72</v>
      </c>
      <c r="G397" s="1">
        <v>20000</v>
      </c>
      <c r="H397" s="1">
        <v>20000</v>
      </c>
      <c r="I397" s="1">
        <v>20000</v>
      </c>
      <c r="J397" s="1">
        <v>20000</v>
      </c>
      <c r="K397" s="1">
        <v>0</v>
      </c>
      <c r="L397" s="33">
        <f t="shared" si="186"/>
        <v>0</v>
      </c>
      <c r="M397" s="1">
        <v>20000</v>
      </c>
      <c r="N397" s="1">
        <v>20000</v>
      </c>
      <c r="O397" s="1">
        <v>20000</v>
      </c>
      <c r="P397" s="1">
        <f t="shared" si="187"/>
        <v>20000</v>
      </c>
      <c r="Q397" s="1">
        <v>20000</v>
      </c>
      <c r="R397" s="1">
        <v>20000</v>
      </c>
      <c r="S397" s="1">
        <f t="shared" si="188"/>
        <v>20000</v>
      </c>
      <c r="T397" s="1">
        <v>20000</v>
      </c>
      <c r="U397" s="1">
        <f t="shared" si="184"/>
        <v>20000</v>
      </c>
    </row>
    <row r="398" spans="1:25" s="23" customFormat="1" ht="15.75" hidden="1" x14ac:dyDescent="0.2">
      <c r="A398" s="24" t="s">
        <v>235</v>
      </c>
      <c r="B398" s="25">
        <v>31</v>
      </c>
      <c r="C398" s="49" t="s">
        <v>101</v>
      </c>
      <c r="D398" s="27">
        <v>329</v>
      </c>
      <c r="E398" s="20"/>
      <c r="F398" s="20"/>
      <c r="G398" s="21">
        <f>SUM(G399)</f>
        <v>3000000</v>
      </c>
      <c r="H398" s="21">
        <f t="shared" ref="H398:U398" si="197">SUM(H399)</f>
        <v>0</v>
      </c>
      <c r="I398" s="21">
        <f t="shared" si="197"/>
        <v>3000000</v>
      </c>
      <c r="J398" s="21">
        <f t="shared" si="197"/>
        <v>0</v>
      </c>
      <c r="K398" s="21">
        <f t="shared" si="197"/>
        <v>2100081.64</v>
      </c>
      <c r="L398" s="22">
        <f t="shared" si="186"/>
        <v>70.002721333333341</v>
      </c>
      <c r="M398" s="21">
        <f t="shared" si="197"/>
        <v>3000000</v>
      </c>
      <c r="N398" s="21">
        <f t="shared" si="197"/>
        <v>0</v>
      </c>
      <c r="O398" s="21">
        <f t="shared" si="197"/>
        <v>3000000</v>
      </c>
      <c r="P398" s="21">
        <f t="shared" si="197"/>
        <v>0</v>
      </c>
      <c r="Q398" s="21">
        <f t="shared" si="197"/>
        <v>3000000</v>
      </c>
      <c r="R398" s="21">
        <f t="shared" si="197"/>
        <v>3000000</v>
      </c>
      <c r="S398" s="21">
        <f t="shared" si="197"/>
        <v>0</v>
      </c>
      <c r="T398" s="21">
        <f t="shared" si="197"/>
        <v>3000000</v>
      </c>
      <c r="U398" s="21">
        <f t="shared" si="197"/>
        <v>0</v>
      </c>
      <c r="V398" s="21"/>
      <c r="W398" s="21"/>
      <c r="X398" s="21"/>
      <c r="Y398" s="12"/>
    </row>
    <row r="399" spans="1:25" s="23" customFormat="1" ht="30" hidden="1" x14ac:dyDescent="0.2">
      <c r="A399" s="28" t="s">
        <v>235</v>
      </c>
      <c r="B399" s="29">
        <v>31</v>
      </c>
      <c r="C399" s="50" t="s">
        <v>101</v>
      </c>
      <c r="D399" s="31">
        <v>3291</v>
      </c>
      <c r="E399" s="32" t="s">
        <v>62</v>
      </c>
      <c r="F399" s="32"/>
      <c r="G399" s="1">
        <v>3000000</v>
      </c>
      <c r="H399" s="55"/>
      <c r="I399" s="1">
        <v>3000000</v>
      </c>
      <c r="J399" s="55"/>
      <c r="K399" s="1">
        <v>2100081.64</v>
      </c>
      <c r="L399" s="33">
        <f t="shared" si="186"/>
        <v>70.002721333333341</v>
      </c>
      <c r="M399" s="1">
        <v>3000000</v>
      </c>
      <c r="N399" s="55"/>
      <c r="O399" s="1">
        <v>3000000</v>
      </c>
      <c r="P399" s="55"/>
      <c r="Q399" s="1">
        <v>3000000</v>
      </c>
      <c r="R399" s="1">
        <v>3000000</v>
      </c>
      <c r="S399" s="55"/>
      <c r="T399" s="1">
        <v>3000000</v>
      </c>
      <c r="U399" s="55"/>
      <c r="V399" s="21"/>
      <c r="W399" s="21"/>
      <c r="X399" s="21"/>
      <c r="Y399" s="12"/>
    </row>
    <row r="400" spans="1:25" ht="63" x14ac:dyDescent="0.2">
      <c r="A400" s="277" t="s">
        <v>239</v>
      </c>
      <c r="B400" s="277"/>
      <c r="C400" s="277"/>
      <c r="D400" s="277"/>
      <c r="E400" s="20" t="s">
        <v>240</v>
      </c>
      <c r="F400" s="20" t="s">
        <v>237</v>
      </c>
      <c r="G400" s="21">
        <f>G401+G404+G407+G409+G411+G416</f>
        <v>6090000</v>
      </c>
      <c r="H400" s="21">
        <f>H401+H404+H407+H409+H411+H416</f>
        <v>6090000</v>
      </c>
      <c r="I400" s="21">
        <f>I401+I404+I407+I409+I411+I416+I414</f>
        <v>6090000</v>
      </c>
      <c r="J400" s="21">
        <f t="shared" ref="J400:U400" si="198">J401+J404+J407+J409+J411+J416+J414</f>
        <v>6090000</v>
      </c>
      <c r="K400" s="21">
        <f t="shared" si="198"/>
        <v>4812258.38</v>
      </c>
      <c r="L400" s="22">
        <f t="shared" si="186"/>
        <v>79.019021018062404</v>
      </c>
      <c r="M400" s="21">
        <f t="shared" si="198"/>
        <v>7270000</v>
      </c>
      <c r="N400" s="21">
        <f t="shared" si="198"/>
        <v>7270000</v>
      </c>
      <c r="O400" s="21">
        <f t="shared" si="198"/>
        <v>9330000</v>
      </c>
      <c r="P400" s="21">
        <f t="shared" si="198"/>
        <v>9330000</v>
      </c>
      <c r="Q400" s="21">
        <f t="shared" si="198"/>
        <v>7270000</v>
      </c>
      <c r="R400" s="21">
        <f t="shared" si="198"/>
        <v>9330000</v>
      </c>
      <c r="S400" s="21">
        <f t="shared" si="198"/>
        <v>9330000</v>
      </c>
      <c r="T400" s="21">
        <f t="shared" si="198"/>
        <v>9330000</v>
      </c>
      <c r="U400" s="21">
        <f t="shared" si="198"/>
        <v>9330000</v>
      </c>
    </row>
    <row r="401" spans="1:25" s="23" customFormat="1" ht="15.75" hidden="1" x14ac:dyDescent="0.2">
      <c r="A401" s="24" t="s">
        <v>239</v>
      </c>
      <c r="B401" s="25">
        <v>11</v>
      </c>
      <c r="C401" s="49" t="s">
        <v>101</v>
      </c>
      <c r="D401" s="27">
        <v>322</v>
      </c>
      <c r="E401" s="20"/>
      <c r="F401" s="20"/>
      <c r="G401" s="21">
        <f>SUM(G402:G403)</f>
        <v>500000</v>
      </c>
      <c r="H401" s="21">
        <f t="shared" ref="H401:U401" si="199">SUM(H402:H403)</f>
        <v>500000</v>
      </c>
      <c r="I401" s="21">
        <f t="shared" si="199"/>
        <v>500000</v>
      </c>
      <c r="J401" s="21">
        <f t="shared" si="199"/>
        <v>500000</v>
      </c>
      <c r="K401" s="21">
        <f t="shared" si="199"/>
        <v>312736.26</v>
      </c>
      <c r="L401" s="22">
        <f t="shared" si="186"/>
        <v>62.547252</v>
      </c>
      <c r="M401" s="21">
        <f t="shared" si="199"/>
        <v>800000</v>
      </c>
      <c r="N401" s="21">
        <f t="shared" si="199"/>
        <v>800000</v>
      </c>
      <c r="O401" s="21">
        <f t="shared" si="199"/>
        <v>425000</v>
      </c>
      <c r="P401" s="21">
        <f t="shared" si="199"/>
        <v>425000</v>
      </c>
      <c r="Q401" s="21">
        <f t="shared" si="199"/>
        <v>800000</v>
      </c>
      <c r="R401" s="21">
        <f t="shared" si="199"/>
        <v>425000</v>
      </c>
      <c r="S401" s="21">
        <f t="shared" si="199"/>
        <v>425000</v>
      </c>
      <c r="T401" s="21">
        <f t="shared" si="199"/>
        <v>425000</v>
      </c>
      <c r="U401" s="21">
        <f t="shared" si="199"/>
        <v>425000</v>
      </c>
      <c r="V401" s="21"/>
      <c r="W401" s="21"/>
      <c r="X401" s="21"/>
      <c r="Y401" s="12"/>
    </row>
    <row r="402" spans="1:25" ht="30" hidden="1" x14ac:dyDescent="0.2">
      <c r="A402" s="28" t="s">
        <v>239</v>
      </c>
      <c r="B402" s="29">
        <v>11</v>
      </c>
      <c r="C402" s="50" t="s">
        <v>101</v>
      </c>
      <c r="D402" s="31">
        <v>3224</v>
      </c>
      <c r="E402" s="32" t="s">
        <v>155</v>
      </c>
      <c r="G402" s="1">
        <v>350000</v>
      </c>
      <c r="H402" s="1">
        <v>350000</v>
      </c>
      <c r="I402" s="1">
        <v>350000</v>
      </c>
      <c r="J402" s="1">
        <v>350000</v>
      </c>
      <c r="K402" s="1">
        <v>261377.15</v>
      </c>
      <c r="L402" s="33">
        <f t="shared" si="186"/>
        <v>74.679185714285708</v>
      </c>
      <c r="M402" s="1">
        <v>500000</v>
      </c>
      <c r="N402" s="1">
        <v>500000</v>
      </c>
      <c r="O402" s="1">
        <v>350000</v>
      </c>
      <c r="P402" s="1">
        <f>O402</f>
        <v>350000</v>
      </c>
      <c r="Q402" s="1">
        <v>500000</v>
      </c>
      <c r="R402" s="1">
        <v>350000</v>
      </c>
      <c r="S402" s="1">
        <f>R402</f>
        <v>350000</v>
      </c>
      <c r="T402" s="1">
        <v>350000</v>
      </c>
      <c r="U402" s="1">
        <f>T402</f>
        <v>350000</v>
      </c>
    </row>
    <row r="403" spans="1:25" hidden="1" x14ac:dyDescent="0.2">
      <c r="A403" s="28" t="s">
        <v>239</v>
      </c>
      <c r="B403" s="29">
        <v>11</v>
      </c>
      <c r="C403" s="50" t="s">
        <v>101</v>
      </c>
      <c r="D403" s="31">
        <v>3225</v>
      </c>
      <c r="E403" s="32" t="s">
        <v>50</v>
      </c>
      <c r="F403" s="36"/>
      <c r="G403" s="1">
        <v>150000</v>
      </c>
      <c r="H403" s="1">
        <v>150000</v>
      </c>
      <c r="I403" s="1">
        <v>150000</v>
      </c>
      <c r="J403" s="1">
        <v>150000</v>
      </c>
      <c r="K403" s="1">
        <v>51359.11</v>
      </c>
      <c r="L403" s="33">
        <f t="shared" si="186"/>
        <v>34.239406666666667</v>
      </c>
      <c r="M403" s="1">
        <v>300000</v>
      </c>
      <c r="N403" s="1">
        <v>300000</v>
      </c>
      <c r="O403" s="1">
        <v>75000</v>
      </c>
      <c r="P403" s="1">
        <f t="shared" ref="P403:P417" si="200">O403</f>
        <v>75000</v>
      </c>
      <c r="Q403" s="1">
        <v>300000</v>
      </c>
      <c r="R403" s="1">
        <v>75000</v>
      </c>
      <c r="S403" s="1">
        <f t="shared" ref="S403:S417" si="201">R403</f>
        <v>75000</v>
      </c>
      <c r="T403" s="1">
        <v>75000</v>
      </c>
      <c r="U403" s="1">
        <f t="shared" ref="U403:U417" si="202">T403</f>
        <v>75000</v>
      </c>
    </row>
    <row r="404" spans="1:25" s="23" customFormat="1" ht="15.75" hidden="1" x14ac:dyDescent="0.2">
      <c r="A404" s="24" t="s">
        <v>239</v>
      </c>
      <c r="B404" s="25">
        <v>11</v>
      </c>
      <c r="C404" s="49" t="s">
        <v>101</v>
      </c>
      <c r="D404" s="27">
        <v>323</v>
      </c>
      <c r="E404" s="20"/>
      <c r="F404" s="38"/>
      <c r="G404" s="21">
        <f>SUM(G405:G406)</f>
        <v>4000000</v>
      </c>
      <c r="H404" s="21">
        <f t="shared" ref="H404:U404" si="203">SUM(H405:H406)</f>
        <v>4000000</v>
      </c>
      <c r="I404" s="21">
        <f t="shared" si="203"/>
        <v>4000000</v>
      </c>
      <c r="J404" s="21">
        <f t="shared" si="203"/>
        <v>4000000</v>
      </c>
      <c r="K404" s="21">
        <f t="shared" si="203"/>
        <v>3460047.45</v>
      </c>
      <c r="L404" s="22">
        <f t="shared" si="186"/>
        <v>86.501186250000003</v>
      </c>
      <c r="M404" s="21">
        <f t="shared" si="203"/>
        <v>4300000</v>
      </c>
      <c r="N404" s="21">
        <f t="shared" si="203"/>
        <v>4300000</v>
      </c>
      <c r="O404" s="21">
        <f t="shared" si="203"/>
        <v>6820000</v>
      </c>
      <c r="P404" s="21">
        <f t="shared" si="203"/>
        <v>6820000</v>
      </c>
      <c r="Q404" s="21">
        <f t="shared" si="203"/>
        <v>4300000</v>
      </c>
      <c r="R404" s="21">
        <f t="shared" si="203"/>
        <v>6820000</v>
      </c>
      <c r="S404" s="21">
        <f t="shared" si="203"/>
        <v>6820000</v>
      </c>
      <c r="T404" s="21">
        <f t="shared" si="203"/>
        <v>6820000</v>
      </c>
      <c r="U404" s="21">
        <f t="shared" si="203"/>
        <v>6820000</v>
      </c>
      <c r="V404" s="21"/>
      <c r="W404" s="21"/>
      <c r="X404" s="21"/>
      <c r="Y404" s="12"/>
    </row>
    <row r="405" spans="1:25" hidden="1" x14ac:dyDescent="0.2">
      <c r="A405" s="28" t="s">
        <v>239</v>
      </c>
      <c r="B405" s="29">
        <v>11</v>
      </c>
      <c r="C405" s="50" t="s">
        <v>101</v>
      </c>
      <c r="D405" s="31">
        <v>3232</v>
      </c>
      <c r="E405" s="32" t="s">
        <v>53</v>
      </c>
      <c r="G405" s="1">
        <v>3650000</v>
      </c>
      <c r="H405" s="1">
        <v>3650000</v>
      </c>
      <c r="I405" s="1">
        <v>3650000</v>
      </c>
      <c r="J405" s="1">
        <v>3650000</v>
      </c>
      <c r="K405" s="1">
        <v>3385897.45</v>
      </c>
      <c r="L405" s="33">
        <f t="shared" si="186"/>
        <v>92.764313698630147</v>
      </c>
      <c r="M405" s="1">
        <v>3700000</v>
      </c>
      <c r="N405" s="1">
        <v>3700000</v>
      </c>
      <c r="O405" s="1">
        <v>6500000</v>
      </c>
      <c r="P405" s="1">
        <f t="shared" si="200"/>
        <v>6500000</v>
      </c>
      <c r="Q405" s="1">
        <v>3700000</v>
      </c>
      <c r="R405" s="1">
        <v>6500000</v>
      </c>
      <c r="S405" s="1">
        <f t="shared" si="201"/>
        <v>6500000</v>
      </c>
      <c r="T405" s="1">
        <v>6500000</v>
      </c>
      <c r="U405" s="1">
        <f t="shared" si="202"/>
        <v>6500000</v>
      </c>
    </row>
    <row r="406" spans="1:25" hidden="1" x14ac:dyDescent="0.2">
      <c r="A406" s="28" t="s">
        <v>239</v>
      </c>
      <c r="B406" s="29">
        <v>11</v>
      </c>
      <c r="C406" s="50" t="s">
        <v>101</v>
      </c>
      <c r="D406" s="31">
        <v>3235</v>
      </c>
      <c r="E406" s="32" t="s">
        <v>56</v>
      </c>
      <c r="G406" s="1">
        <v>350000</v>
      </c>
      <c r="H406" s="1">
        <v>350000</v>
      </c>
      <c r="I406" s="1">
        <v>350000</v>
      </c>
      <c r="J406" s="1">
        <v>350000</v>
      </c>
      <c r="K406" s="1">
        <v>74150</v>
      </c>
      <c r="L406" s="33">
        <f t="shared" si="186"/>
        <v>21.185714285714287</v>
      </c>
      <c r="M406" s="1">
        <v>600000</v>
      </c>
      <c r="N406" s="1">
        <v>600000</v>
      </c>
      <c r="O406" s="1">
        <v>320000</v>
      </c>
      <c r="P406" s="1">
        <f t="shared" si="200"/>
        <v>320000</v>
      </c>
      <c r="Q406" s="1">
        <v>600000</v>
      </c>
      <c r="R406" s="1">
        <v>320000</v>
      </c>
      <c r="S406" s="1">
        <f t="shared" si="201"/>
        <v>320000</v>
      </c>
      <c r="T406" s="1">
        <v>320000</v>
      </c>
      <c r="U406" s="1">
        <f t="shared" si="202"/>
        <v>320000</v>
      </c>
    </row>
    <row r="407" spans="1:25" s="23" customFormat="1" ht="15.75" hidden="1" x14ac:dyDescent="0.2">
      <c r="A407" s="24" t="s">
        <v>239</v>
      </c>
      <c r="B407" s="25">
        <v>11</v>
      </c>
      <c r="C407" s="49" t="s">
        <v>101</v>
      </c>
      <c r="D407" s="27">
        <v>329</v>
      </c>
      <c r="E407" s="20"/>
      <c r="F407" s="20"/>
      <c r="G407" s="21">
        <f>SUM(G408)</f>
        <v>240000</v>
      </c>
      <c r="H407" s="21">
        <f t="shared" ref="H407:U407" si="204">SUM(H408)</f>
        <v>240000</v>
      </c>
      <c r="I407" s="21">
        <f t="shared" si="204"/>
        <v>240000</v>
      </c>
      <c r="J407" s="21">
        <f t="shared" si="204"/>
        <v>240000</v>
      </c>
      <c r="K407" s="21">
        <f t="shared" si="204"/>
        <v>108629.04</v>
      </c>
      <c r="L407" s="22">
        <f t="shared" si="186"/>
        <v>45.262099999999997</v>
      </c>
      <c r="M407" s="21">
        <f t="shared" si="204"/>
        <v>400000</v>
      </c>
      <c r="N407" s="21">
        <f t="shared" si="204"/>
        <v>400000</v>
      </c>
      <c r="O407" s="21">
        <f t="shared" si="204"/>
        <v>135000</v>
      </c>
      <c r="P407" s="21">
        <f t="shared" si="204"/>
        <v>135000</v>
      </c>
      <c r="Q407" s="21">
        <f t="shared" si="204"/>
        <v>400000</v>
      </c>
      <c r="R407" s="21">
        <f t="shared" si="204"/>
        <v>135000</v>
      </c>
      <c r="S407" s="21">
        <f t="shared" si="204"/>
        <v>135000</v>
      </c>
      <c r="T407" s="21">
        <f t="shared" si="204"/>
        <v>135000</v>
      </c>
      <c r="U407" s="21">
        <f t="shared" si="204"/>
        <v>135000</v>
      </c>
      <c r="V407" s="21"/>
      <c r="W407" s="21"/>
      <c r="X407" s="21"/>
      <c r="Y407" s="12"/>
    </row>
    <row r="408" spans="1:25" hidden="1" x14ac:dyDescent="0.2">
      <c r="A408" s="28" t="s">
        <v>239</v>
      </c>
      <c r="B408" s="29">
        <v>11</v>
      </c>
      <c r="C408" s="50" t="s">
        <v>101</v>
      </c>
      <c r="D408" s="31">
        <v>3292</v>
      </c>
      <c r="E408" s="32" t="s">
        <v>63</v>
      </c>
      <c r="G408" s="1">
        <v>240000</v>
      </c>
      <c r="H408" s="1">
        <v>240000</v>
      </c>
      <c r="I408" s="1">
        <v>240000</v>
      </c>
      <c r="J408" s="1">
        <v>240000</v>
      </c>
      <c r="K408" s="1">
        <v>108629.04</v>
      </c>
      <c r="L408" s="33">
        <f t="shared" si="186"/>
        <v>45.262099999999997</v>
      </c>
      <c r="M408" s="1">
        <v>400000</v>
      </c>
      <c r="N408" s="1">
        <v>400000</v>
      </c>
      <c r="O408" s="1">
        <v>135000</v>
      </c>
      <c r="P408" s="1">
        <f t="shared" si="200"/>
        <v>135000</v>
      </c>
      <c r="Q408" s="1">
        <v>400000</v>
      </c>
      <c r="R408" s="1">
        <v>135000</v>
      </c>
      <c r="S408" s="1">
        <f t="shared" si="201"/>
        <v>135000</v>
      </c>
      <c r="T408" s="1">
        <v>135000</v>
      </c>
      <c r="U408" s="1">
        <f t="shared" si="202"/>
        <v>135000</v>
      </c>
    </row>
    <row r="409" spans="1:25" s="23" customFormat="1" ht="15.75" hidden="1" x14ac:dyDescent="0.2">
      <c r="A409" s="24" t="s">
        <v>239</v>
      </c>
      <c r="B409" s="25">
        <v>11</v>
      </c>
      <c r="C409" s="49" t="s">
        <v>101</v>
      </c>
      <c r="D409" s="27">
        <v>412</v>
      </c>
      <c r="E409" s="20"/>
      <c r="F409" s="20"/>
      <c r="G409" s="21">
        <f>SUM(G410)</f>
        <v>100000</v>
      </c>
      <c r="H409" s="21">
        <f t="shared" ref="H409:U409" si="205">SUM(H410)</f>
        <v>100000</v>
      </c>
      <c r="I409" s="21">
        <f t="shared" si="205"/>
        <v>100000</v>
      </c>
      <c r="J409" s="21">
        <f t="shared" si="205"/>
        <v>100000</v>
      </c>
      <c r="K409" s="21">
        <f t="shared" si="205"/>
        <v>0</v>
      </c>
      <c r="L409" s="22">
        <f t="shared" si="186"/>
        <v>0</v>
      </c>
      <c r="M409" s="21">
        <f t="shared" si="205"/>
        <v>170000</v>
      </c>
      <c r="N409" s="21">
        <f t="shared" si="205"/>
        <v>170000</v>
      </c>
      <c r="O409" s="21">
        <f t="shared" si="205"/>
        <v>50000</v>
      </c>
      <c r="P409" s="21">
        <f t="shared" si="205"/>
        <v>50000</v>
      </c>
      <c r="Q409" s="21">
        <f t="shared" si="205"/>
        <v>170000</v>
      </c>
      <c r="R409" s="21">
        <f t="shared" si="205"/>
        <v>50000</v>
      </c>
      <c r="S409" s="21">
        <f t="shared" si="205"/>
        <v>50000</v>
      </c>
      <c r="T409" s="21">
        <f t="shared" si="205"/>
        <v>50000</v>
      </c>
      <c r="U409" s="21">
        <f t="shared" si="205"/>
        <v>50000</v>
      </c>
      <c r="V409" s="21"/>
      <c r="W409" s="21"/>
      <c r="X409" s="21"/>
      <c r="Y409" s="12"/>
    </row>
    <row r="410" spans="1:25" s="23" customFormat="1" ht="15.75" hidden="1" x14ac:dyDescent="0.2">
      <c r="A410" s="28" t="s">
        <v>239</v>
      </c>
      <c r="B410" s="29">
        <v>11</v>
      </c>
      <c r="C410" s="50" t="s">
        <v>101</v>
      </c>
      <c r="D410" s="31">
        <v>4126</v>
      </c>
      <c r="E410" s="32" t="s">
        <v>84</v>
      </c>
      <c r="F410" s="32"/>
      <c r="G410" s="1">
        <v>100000</v>
      </c>
      <c r="H410" s="1">
        <v>100000</v>
      </c>
      <c r="I410" s="1">
        <v>100000</v>
      </c>
      <c r="J410" s="1">
        <v>100000</v>
      </c>
      <c r="K410" s="1">
        <v>0</v>
      </c>
      <c r="L410" s="33">
        <f t="shared" si="186"/>
        <v>0</v>
      </c>
      <c r="M410" s="1">
        <v>170000</v>
      </c>
      <c r="N410" s="1">
        <v>170000</v>
      </c>
      <c r="O410" s="1">
        <v>50000</v>
      </c>
      <c r="P410" s="1">
        <f t="shared" si="200"/>
        <v>50000</v>
      </c>
      <c r="Q410" s="1">
        <v>170000</v>
      </c>
      <c r="R410" s="1">
        <v>50000</v>
      </c>
      <c r="S410" s="1">
        <f t="shared" si="201"/>
        <v>50000</v>
      </c>
      <c r="T410" s="1">
        <v>50000</v>
      </c>
      <c r="U410" s="1">
        <f t="shared" si="202"/>
        <v>50000</v>
      </c>
      <c r="V410" s="21"/>
      <c r="W410" s="21"/>
      <c r="X410" s="21"/>
      <c r="Y410" s="12"/>
    </row>
    <row r="411" spans="1:25" s="23" customFormat="1" ht="15.75" hidden="1" x14ac:dyDescent="0.2">
      <c r="A411" s="24" t="s">
        <v>239</v>
      </c>
      <c r="B411" s="25">
        <v>11</v>
      </c>
      <c r="C411" s="49" t="s">
        <v>101</v>
      </c>
      <c r="D411" s="27">
        <v>422</v>
      </c>
      <c r="E411" s="20"/>
      <c r="F411" s="20"/>
      <c r="G411" s="21">
        <f>SUM(G412:G413)</f>
        <v>500000</v>
      </c>
      <c r="H411" s="21">
        <f t="shared" ref="H411:U411" si="206">SUM(H412:H413)</f>
        <v>500000</v>
      </c>
      <c r="I411" s="21">
        <f t="shared" si="206"/>
        <v>500000</v>
      </c>
      <c r="J411" s="21">
        <f t="shared" si="206"/>
        <v>500000</v>
      </c>
      <c r="K411" s="21">
        <f t="shared" si="206"/>
        <v>189132.08000000002</v>
      </c>
      <c r="L411" s="22">
        <f t="shared" si="186"/>
        <v>37.826416000000002</v>
      </c>
      <c r="M411" s="21">
        <f t="shared" si="206"/>
        <v>600000</v>
      </c>
      <c r="N411" s="21">
        <f t="shared" si="206"/>
        <v>600000</v>
      </c>
      <c r="O411" s="21">
        <f t="shared" si="206"/>
        <v>250000</v>
      </c>
      <c r="P411" s="21">
        <f t="shared" si="206"/>
        <v>250000</v>
      </c>
      <c r="Q411" s="21">
        <f t="shared" si="206"/>
        <v>600000</v>
      </c>
      <c r="R411" s="21">
        <f t="shared" si="206"/>
        <v>250000</v>
      </c>
      <c r="S411" s="21">
        <f t="shared" si="206"/>
        <v>250000</v>
      </c>
      <c r="T411" s="21">
        <f t="shared" si="206"/>
        <v>250000</v>
      </c>
      <c r="U411" s="21">
        <f t="shared" si="206"/>
        <v>250000</v>
      </c>
      <c r="V411" s="21"/>
      <c r="W411" s="21"/>
      <c r="X411" s="21"/>
      <c r="Y411" s="12"/>
    </row>
    <row r="412" spans="1:25" hidden="1" x14ac:dyDescent="0.2">
      <c r="A412" s="28" t="s">
        <v>239</v>
      </c>
      <c r="B412" s="29">
        <v>11</v>
      </c>
      <c r="C412" s="50" t="s">
        <v>101</v>
      </c>
      <c r="D412" s="31">
        <v>4222</v>
      </c>
      <c r="E412" s="32" t="s">
        <v>75</v>
      </c>
      <c r="G412" s="1">
        <v>300000</v>
      </c>
      <c r="H412" s="1">
        <v>300000</v>
      </c>
      <c r="I412" s="1">
        <v>300000</v>
      </c>
      <c r="J412" s="1">
        <v>300000</v>
      </c>
      <c r="K412" s="1">
        <v>139268.17000000001</v>
      </c>
      <c r="L412" s="33">
        <f t="shared" si="186"/>
        <v>46.422723333333337</v>
      </c>
      <c r="M412" s="1">
        <v>300000</v>
      </c>
      <c r="N412" s="1">
        <v>300000</v>
      </c>
      <c r="O412" s="1">
        <v>150000</v>
      </c>
      <c r="P412" s="1">
        <f t="shared" si="200"/>
        <v>150000</v>
      </c>
      <c r="Q412" s="1">
        <v>300000</v>
      </c>
      <c r="R412" s="1">
        <v>150000</v>
      </c>
      <c r="S412" s="1">
        <f t="shared" si="201"/>
        <v>150000</v>
      </c>
      <c r="T412" s="1">
        <v>150000</v>
      </c>
      <c r="U412" s="1">
        <f t="shared" si="202"/>
        <v>150000</v>
      </c>
    </row>
    <row r="413" spans="1:25" hidden="1" x14ac:dyDescent="0.2">
      <c r="A413" s="28" t="s">
        <v>239</v>
      </c>
      <c r="B413" s="29">
        <v>11</v>
      </c>
      <c r="C413" s="50" t="s">
        <v>101</v>
      </c>
      <c r="D413" s="31">
        <v>4227</v>
      </c>
      <c r="E413" s="32" t="s">
        <v>77</v>
      </c>
      <c r="G413" s="1">
        <v>200000</v>
      </c>
      <c r="H413" s="1">
        <v>200000</v>
      </c>
      <c r="I413" s="1">
        <v>200000</v>
      </c>
      <c r="J413" s="1">
        <v>200000</v>
      </c>
      <c r="K413" s="1">
        <v>49863.91</v>
      </c>
      <c r="L413" s="33">
        <f t="shared" si="186"/>
        <v>24.931955000000002</v>
      </c>
      <c r="M413" s="1">
        <v>300000</v>
      </c>
      <c r="N413" s="1">
        <v>300000</v>
      </c>
      <c r="O413" s="1">
        <v>100000</v>
      </c>
      <c r="P413" s="1">
        <f t="shared" si="200"/>
        <v>100000</v>
      </c>
      <c r="Q413" s="1">
        <v>300000</v>
      </c>
      <c r="R413" s="1">
        <v>100000</v>
      </c>
      <c r="S413" s="1">
        <f t="shared" si="201"/>
        <v>100000</v>
      </c>
      <c r="T413" s="1">
        <v>100000</v>
      </c>
      <c r="U413" s="1">
        <f t="shared" si="202"/>
        <v>100000</v>
      </c>
    </row>
    <row r="414" spans="1:25" s="23" customFormat="1" ht="15.75" hidden="1" x14ac:dyDescent="0.2">
      <c r="A414" s="24" t="s">
        <v>239</v>
      </c>
      <c r="B414" s="25">
        <v>11</v>
      </c>
      <c r="C414" s="49" t="s">
        <v>101</v>
      </c>
      <c r="D414" s="27">
        <v>423</v>
      </c>
      <c r="E414" s="20"/>
      <c r="F414" s="20"/>
      <c r="G414" s="21"/>
      <c r="H414" s="21"/>
      <c r="I414" s="21">
        <f>I415</f>
        <v>0</v>
      </c>
      <c r="J414" s="21">
        <f t="shared" ref="J414:U414" si="207">J415</f>
        <v>0</v>
      </c>
      <c r="K414" s="21">
        <f t="shared" si="207"/>
        <v>0</v>
      </c>
      <c r="L414" s="22" t="str">
        <f t="shared" si="186"/>
        <v>-</v>
      </c>
      <c r="M414" s="21">
        <f t="shared" si="207"/>
        <v>0</v>
      </c>
      <c r="N414" s="21">
        <f t="shared" si="207"/>
        <v>0</v>
      </c>
      <c r="O414" s="21">
        <f t="shared" si="207"/>
        <v>50000</v>
      </c>
      <c r="P414" s="21">
        <f t="shared" si="207"/>
        <v>50000</v>
      </c>
      <c r="Q414" s="21">
        <f t="shared" si="207"/>
        <v>0</v>
      </c>
      <c r="R414" s="21">
        <f t="shared" si="207"/>
        <v>50000</v>
      </c>
      <c r="S414" s="21">
        <f t="shared" si="207"/>
        <v>50000</v>
      </c>
      <c r="T414" s="21">
        <f t="shared" si="207"/>
        <v>50000</v>
      </c>
      <c r="U414" s="21">
        <f t="shared" si="207"/>
        <v>50000</v>
      </c>
      <c r="V414" s="21"/>
      <c r="W414" s="21"/>
      <c r="X414" s="21"/>
      <c r="Y414" s="12"/>
    </row>
    <row r="415" spans="1:25" ht="15.75" hidden="1" x14ac:dyDescent="0.2">
      <c r="A415" s="28" t="s">
        <v>239</v>
      </c>
      <c r="B415" s="29">
        <v>11</v>
      </c>
      <c r="C415" s="50" t="s">
        <v>101</v>
      </c>
      <c r="D415" s="31">
        <v>4231</v>
      </c>
      <c r="E415" s="32" t="s">
        <v>241</v>
      </c>
      <c r="L415" s="22" t="str">
        <f t="shared" si="186"/>
        <v>-</v>
      </c>
      <c r="M415" s="1"/>
      <c r="N415" s="1"/>
      <c r="O415" s="1">
        <v>50000</v>
      </c>
      <c r="P415" s="1">
        <f>O415</f>
        <v>50000</v>
      </c>
      <c r="Q415" s="1"/>
      <c r="R415" s="1">
        <v>50000</v>
      </c>
      <c r="S415" s="1">
        <f>R415</f>
        <v>50000</v>
      </c>
      <c r="T415" s="1">
        <v>50000</v>
      </c>
      <c r="U415" s="1">
        <f>T415</f>
        <v>50000</v>
      </c>
    </row>
    <row r="416" spans="1:25" s="23" customFormat="1" ht="15.75" hidden="1" x14ac:dyDescent="0.2">
      <c r="A416" s="24" t="s">
        <v>239</v>
      </c>
      <c r="B416" s="25">
        <v>11</v>
      </c>
      <c r="C416" s="49" t="s">
        <v>101</v>
      </c>
      <c r="D416" s="27">
        <v>453</v>
      </c>
      <c r="E416" s="20"/>
      <c r="F416" s="20"/>
      <c r="G416" s="21">
        <f>SUM(G417)</f>
        <v>750000</v>
      </c>
      <c r="H416" s="21">
        <f t="shared" ref="H416:U416" si="208">SUM(H417)</f>
        <v>750000</v>
      </c>
      <c r="I416" s="21">
        <f t="shared" si="208"/>
        <v>750000</v>
      </c>
      <c r="J416" s="21">
        <f t="shared" si="208"/>
        <v>750000</v>
      </c>
      <c r="K416" s="21">
        <f t="shared" si="208"/>
        <v>741713.55</v>
      </c>
      <c r="L416" s="22">
        <f t="shared" si="186"/>
        <v>98.895139999999998</v>
      </c>
      <c r="M416" s="21">
        <f t="shared" si="208"/>
        <v>1000000</v>
      </c>
      <c r="N416" s="21">
        <f t="shared" si="208"/>
        <v>1000000</v>
      </c>
      <c r="O416" s="21">
        <f t="shared" si="208"/>
        <v>1600000</v>
      </c>
      <c r="P416" s="21">
        <f t="shared" si="208"/>
        <v>1600000</v>
      </c>
      <c r="Q416" s="21">
        <f t="shared" si="208"/>
        <v>1000000</v>
      </c>
      <c r="R416" s="21">
        <f t="shared" si="208"/>
        <v>1600000</v>
      </c>
      <c r="S416" s="21">
        <f t="shared" si="208"/>
        <v>1600000</v>
      </c>
      <c r="T416" s="21">
        <f t="shared" si="208"/>
        <v>1600000</v>
      </c>
      <c r="U416" s="21">
        <f t="shared" si="208"/>
        <v>1600000</v>
      </c>
      <c r="V416" s="21"/>
      <c r="W416" s="21"/>
      <c r="X416" s="21"/>
      <c r="Y416" s="12"/>
    </row>
    <row r="417" spans="1:25" hidden="1" x14ac:dyDescent="0.2">
      <c r="A417" s="28" t="s">
        <v>239</v>
      </c>
      <c r="B417" s="29">
        <v>11</v>
      </c>
      <c r="C417" s="50" t="s">
        <v>101</v>
      </c>
      <c r="D417" s="31">
        <v>4531</v>
      </c>
      <c r="E417" s="32" t="s">
        <v>198</v>
      </c>
      <c r="G417" s="1">
        <v>750000</v>
      </c>
      <c r="H417" s="1">
        <v>750000</v>
      </c>
      <c r="I417" s="1">
        <v>750000</v>
      </c>
      <c r="J417" s="1">
        <v>750000</v>
      </c>
      <c r="K417" s="1">
        <v>741713.55</v>
      </c>
      <c r="L417" s="33">
        <f t="shared" si="186"/>
        <v>98.895139999999998</v>
      </c>
      <c r="M417" s="1">
        <v>1000000</v>
      </c>
      <c r="N417" s="1">
        <v>1000000</v>
      </c>
      <c r="O417" s="1">
        <v>1600000</v>
      </c>
      <c r="P417" s="1">
        <f t="shared" si="200"/>
        <v>1600000</v>
      </c>
      <c r="Q417" s="1">
        <v>1000000</v>
      </c>
      <c r="R417" s="1">
        <v>1600000</v>
      </c>
      <c r="S417" s="1">
        <f t="shared" si="201"/>
        <v>1600000</v>
      </c>
      <c r="T417" s="1">
        <v>1600000</v>
      </c>
      <c r="U417" s="1">
        <f t="shared" si="202"/>
        <v>1600000</v>
      </c>
    </row>
    <row r="418" spans="1:25" ht="63" x14ac:dyDescent="0.2">
      <c r="A418" s="277" t="s">
        <v>242</v>
      </c>
      <c r="B418" s="277"/>
      <c r="C418" s="277"/>
      <c r="D418" s="277"/>
      <c r="E418" s="20" t="s">
        <v>243</v>
      </c>
      <c r="F418" s="20" t="s">
        <v>237</v>
      </c>
      <c r="G418" s="21">
        <f>G419+G421+G426+G429+G431</f>
        <v>7540000</v>
      </c>
      <c r="H418" s="21">
        <f t="shared" ref="H418:U418" si="209">H419+H421+H426+H429+H431</f>
        <v>7540000</v>
      </c>
      <c r="I418" s="21">
        <f t="shared" si="209"/>
        <v>7540000</v>
      </c>
      <c r="J418" s="21">
        <f t="shared" si="209"/>
        <v>7540000</v>
      </c>
      <c r="K418" s="21">
        <f t="shared" si="209"/>
        <v>4129718.5</v>
      </c>
      <c r="L418" s="22">
        <f t="shared" si="186"/>
        <v>54.770802387267906</v>
      </c>
      <c r="M418" s="21">
        <f t="shared" si="209"/>
        <v>6840000</v>
      </c>
      <c r="N418" s="21">
        <f t="shared" si="209"/>
        <v>6840000</v>
      </c>
      <c r="O418" s="21">
        <f t="shared" si="209"/>
        <v>8240000</v>
      </c>
      <c r="P418" s="21">
        <f t="shared" si="209"/>
        <v>8240000</v>
      </c>
      <c r="Q418" s="21">
        <f t="shared" si="209"/>
        <v>6840000</v>
      </c>
      <c r="R418" s="21">
        <f t="shared" si="209"/>
        <v>8240000</v>
      </c>
      <c r="S418" s="21">
        <f t="shared" si="209"/>
        <v>8240000</v>
      </c>
      <c r="T418" s="21">
        <f t="shared" si="209"/>
        <v>8240000</v>
      </c>
      <c r="U418" s="21">
        <f t="shared" si="209"/>
        <v>8240000</v>
      </c>
    </row>
    <row r="419" spans="1:25" s="23" customFormat="1" ht="15.75" hidden="1" x14ac:dyDescent="0.2">
      <c r="A419" s="24" t="s">
        <v>242</v>
      </c>
      <c r="B419" s="25">
        <v>11</v>
      </c>
      <c r="C419" s="26" t="s">
        <v>101</v>
      </c>
      <c r="D419" s="27">
        <v>322</v>
      </c>
      <c r="E419" s="20"/>
      <c r="F419" s="20"/>
      <c r="G419" s="21">
        <f>SUM(G420)</f>
        <v>30000</v>
      </c>
      <c r="H419" s="21">
        <f t="shared" ref="H419:U419" si="210">SUM(H420)</f>
        <v>30000</v>
      </c>
      <c r="I419" s="21">
        <f t="shared" si="210"/>
        <v>30000</v>
      </c>
      <c r="J419" s="21">
        <f t="shared" si="210"/>
        <v>30000</v>
      </c>
      <c r="K419" s="21">
        <f t="shared" si="210"/>
        <v>0</v>
      </c>
      <c r="L419" s="22">
        <f t="shared" si="186"/>
        <v>0</v>
      </c>
      <c r="M419" s="21">
        <f t="shared" si="210"/>
        <v>30000</v>
      </c>
      <c r="N419" s="21">
        <f t="shared" si="210"/>
        <v>30000</v>
      </c>
      <c r="O419" s="21">
        <f t="shared" si="210"/>
        <v>0</v>
      </c>
      <c r="P419" s="21">
        <f t="shared" si="210"/>
        <v>0</v>
      </c>
      <c r="Q419" s="21">
        <f t="shared" si="210"/>
        <v>30000</v>
      </c>
      <c r="R419" s="21">
        <f t="shared" si="210"/>
        <v>0</v>
      </c>
      <c r="S419" s="21">
        <f t="shared" si="210"/>
        <v>0</v>
      </c>
      <c r="T419" s="21">
        <f t="shared" si="210"/>
        <v>0</v>
      </c>
      <c r="U419" s="21">
        <f t="shared" si="210"/>
        <v>0</v>
      </c>
      <c r="V419" s="21"/>
      <c r="W419" s="21"/>
      <c r="X419" s="21"/>
      <c r="Y419" s="12"/>
    </row>
    <row r="420" spans="1:25" ht="30" hidden="1" x14ac:dyDescent="0.2">
      <c r="A420" s="28" t="s">
        <v>242</v>
      </c>
      <c r="B420" s="29">
        <v>11</v>
      </c>
      <c r="C420" s="30" t="s">
        <v>101</v>
      </c>
      <c r="D420" s="31">
        <v>3224</v>
      </c>
      <c r="E420" s="32" t="s">
        <v>155</v>
      </c>
      <c r="G420" s="1">
        <v>30000</v>
      </c>
      <c r="H420" s="1">
        <v>30000</v>
      </c>
      <c r="I420" s="1">
        <v>30000</v>
      </c>
      <c r="J420" s="1">
        <v>30000</v>
      </c>
      <c r="K420" s="1">
        <v>0</v>
      </c>
      <c r="L420" s="33">
        <f t="shared" si="186"/>
        <v>0</v>
      </c>
      <c r="M420" s="1">
        <v>30000</v>
      </c>
      <c r="N420" s="1">
        <v>30000</v>
      </c>
      <c r="O420" s="1"/>
      <c r="P420" s="1">
        <f>O420</f>
        <v>0</v>
      </c>
      <c r="Q420" s="1">
        <v>30000</v>
      </c>
      <c r="R420" s="1"/>
      <c r="S420" s="1">
        <f>R420</f>
        <v>0</v>
      </c>
      <c r="T420" s="1"/>
      <c r="U420" s="1">
        <f>T420</f>
        <v>0</v>
      </c>
    </row>
    <row r="421" spans="1:25" s="23" customFormat="1" ht="15.75" hidden="1" x14ac:dyDescent="0.2">
      <c r="A421" s="24" t="s">
        <v>242</v>
      </c>
      <c r="B421" s="25">
        <v>11</v>
      </c>
      <c r="C421" s="26" t="s">
        <v>101</v>
      </c>
      <c r="D421" s="27">
        <v>323</v>
      </c>
      <c r="E421" s="20"/>
      <c r="F421" s="20"/>
      <c r="G421" s="21">
        <f>SUM(G422:G425)</f>
        <v>3770000</v>
      </c>
      <c r="H421" s="21">
        <f t="shared" ref="H421:U421" si="211">SUM(H422:H425)</f>
        <v>3770000</v>
      </c>
      <c r="I421" s="21">
        <f t="shared" si="211"/>
        <v>3770000</v>
      </c>
      <c r="J421" s="21">
        <f t="shared" si="211"/>
        <v>3770000</v>
      </c>
      <c r="K421" s="21">
        <f t="shared" si="211"/>
        <v>2688337.9199999999</v>
      </c>
      <c r="L421" s="22">
        <f t="shared" si="186"/>
        <v>71.308698143236072</v>
      </c>
      <c r="M421" s="21">
        <f t="shared" si="211"/>
        <v>3510000</v>
      </c>
      <c r="N421" s="21">
        <f t="shared" si="211"/>
        <v>3510000</v>
      </c>
      <c r="O421" s="21">
        <f t="shared" si="211"/>
        <v>4750000</v>
      </c>
      <c r="P421" s="21">
        <f t="shared" si="211"/>
        <v>4750000</v>
      </c>
      <c r="Q421" s="21">
        <f t="shared" si="211"/>
        <v>3510000</v>
      </c>
      <c r="R421" s="21">
        <f t="shared" si="211"/>
        <v>4750000</v>
      </c>
      <c r="S421" s="21">
        <f t="shared" si="211"/>
        <v>4750000</v>
      </c>
      <c r="T421" s="21">
        <f t="shared" si="211"/>
        <v>4750000</v>
      </c>
      <c r="U421" s="21">
        <f t="shared" si="211"/>
        <v>4750000</v>
      </c>
      <c r="V421" s="21"/>
      <c r="W421" s="21"/>
      <c r="X421" s="21"/>
      <c r="Y421" s="12"/>
    </row>
    <row r="422" spans="1:25" hidden="1" x14ac:dyDescent="0.2">
      <c r="A422" s="28" t="s">
        <v>242</v>
      </c>
      <c r="B422" s="29">
        <v>11</v>
      </c>
      <c r="C422" s="30" t="s">
        <v>101</v>
      </c>
      <c r="D422" s="31">
        <v>3232</v>
      </c>
      <c r="E422" s="32" t="s">
        <v>53</v>
      </c>
      <c r="G422" s="1">
        <v>1050000</v>
      </c>
      <c r="H422" s="1">
        <v>1050000</v>
      </c>
      <c r="I422" s="1">
        <v>1050000</v>
      </c>
      <c r="J422" s="1">
        <v>1050000</v>
      </c>
      <c r="K422" s="1">
        <v>702197.8</v>
      </c>
      <c r="L422" s="33">
        <f t="shared" si="186"/>
        <v>66.875980952380957</v>
      </c>
      <c r="M422" s="1">
        <v>1050000</v>
      </c>
      <c r="N422" s="1">
        <v>1050000</v>
      </c>
      <c r="O422" s="1">
        <v>900000</v>
      </c>
      <c r="P422" s="1">
        <f t="shared" ref="P422:P432" si="212">O422</f>
        <v>900000</v>
      </c>
      <c r="Q422" s="1">
        <v>1050000</v>
      </c>
      <c r="R422" s="1">
        <v>900000</v>
      </c>
      <c r="S422" s="1">
        <f t="shared" ref="S422:S432" si="213">R422</f>
        <v>900000</v>
      </c>
      <c r="T422" s="1">
        <v>900000</v>
      </c>
      <c r="U422" s="1">
        <f t="shared" ref="U422:U432" si="214">T422</f>
        <v>900000</v>
      </c>
    </row>
    <row r="423" spans="1:25" hidden="1" x14ac:dyDescent="0.2">
      <c r="A423" s="28" t="s">
        <v>242</v>
      </c>
      <c r="B423" s="29">
        <v>11</v>
      </c>
      <c r="C423" s="30" t="s">
        <v>101</v>
      </c>
      <c r="D423" s="31">
        <v>3235</v>
      </c>
      <c r="E423" s="32" t="s">
        <v>56</v>
      </c>
      <c r="G423" s="1">
        <v>420000</v>
      </c>
      <c r="H423" s="1">
        <v>420000</v>
      </c>
      <c r="I423" s="1">
        <v>420000</v>
      </c>
      <c r="J423" s="1">
        <v>420000</v>
      </c>
      <c r="K423" s="1">
        <v>296982.5</v>
      </c>
      <c r="L423" s="33">
        <f t="shared" si="186"/>
        <v>70.710119047619045</v>
      </c>
      <c r="M423" s="1">
        <v>60000</v>
      </c>
      <c r="N423" s="1">
        <v>60000</v>
      </c>
      <c r="O423" s="1">
        <v>1000000</v>
      </c>
      <c r="P423" s="1">
        <f t="shared" si="212"/>
        <v>1000000</v>
      </c>
      <c r="Q423" s="1">
        <v>60000</v>
      </c>
      <c r="R423" s="1">
        <v>1000000</v>
      </c>
      <c r="S423" s="1">
        <f t="shared" si="213"/>
        <v>1000000</v>
      </c>
      <c r="T423" s="1">
        <v>1000000</v>
      </c>
      <c r="U423" s="1">
        <f t="shared" si="214"/>
        <v>1000000</v>
      </c>
    </row>
    <row r="424" spans="1:25" hidden="1" x14ac:dyDescent="0.2">
      <c r="A424" s="28" t="s">
        <v>242</v>
      </c>
      <c r="B424" s="29">
        <v>11</v>
      </c>
      <c r="C424" s="30" t="s">
        <v>101</v>
      </c>
      <c r="D424" s="31">
        <v>3237</v>
      </c>
      <c r="E424" s="32" t="s">
        <v>58</v>
      </c>
      <c r="G424" s="1">
        <v>100000</v>
      </c>
      <c r="H424" s="1">
        <v>100000</v>
      </c>
      <c r="I424" s="1">
        <v>100000</v>
      </c>
      <c r="J424" s="1">
        <v>100000</v>
      </c>
      <c r="K424" s="1">
        <v>92563.87</v>
      </c>
      <c r="L424" s="33">
        <f t="shared" si="186"/>
        <v>92.563869999999994</v>
      </c>
      <c r="M424" s="1">
        <v>200000</v>
      </c>
      <c r="N424" s="1">
        <v>200000</v>
      </c>
      <c r="O424" s="1">
        <v>150000</v>
      </c>
      <c r="P424" s="1">
        <f t="shared" si="212"/>
        <v>150000</v>
      </c>
      <c r="Q424" s="1">
        <v>200000</v>
      </c>
      <c r="R424" s="1">
        <v>150000</v>
      </c>
      <c r="S424" s="1">
        <f t="shared" si="213"/>
        <v>150000</v>
      </c>
      <c r="T424" s="1">
        <v>150000</v>
      </c>
      <c r="U424" s="1">
        <f t="shared" si="214"/>
        <v>150000</v>
      </c>
    </row>
    <row r="425" spans="1:25" hidden="1" x14ac:dyDescent="0.2">
      <c r="A425" s="28" t="s">
        <v>242</v>
      </c>
      <c r="B425" s="29">
        <v>11</v>
      </c>
      <c r="C425" s="30" t="s">
        <v>101</v>
      </c>
      <c r="D425" s="31">
        <v>3238</v>
      </c>
      <c r="E425" s="32" t="s">
        <v>59</v>
      </c>
      <c r="G425" s="1">
        <v>2200000</v>
      </c>
      <c r="H425" s="1">
        <v>2200000</v>
      </c>
      <c r="I425" s="1">
        <v>2200000</v>
      </c>
      <c r="J425" s="1">
        <v>2200000</v>
      </c>
      <c r="K425" s="1">
        <v>1596593.75</v>
      </c>
      <c r="L425" s="33">
        <f t="shared" si="186"/>
        <v>72.572443181818187</v>
      </c>
      <c r="M425" s="1">
        <v>2200000</v>
      </c>
      <c r="N425" s="1">
        <v>2200000</v>
      </c>
      <c r="O425" s="1">
        <v>2700000</v>
      </c>
      <c r="P425" s="1">
        <f t="shared" si="212"/>
        <v>2700000</v>
      </c>
      <c r="Q425" s="1">
        <v>2200000</v>
      </c>
      <c r="R425" s="1">
        <v>2700000</v>
      </c>
      <c r="S425" s="1">
        <f t="shared" si="213"/>
        <v>2700000</v>
      </c>
      <c r="T425" s="1">
        <v>2700000</v>
      </c>
      <c r="U425" s="1">
        <f t="shared" si="214"/>
        <v>2700000</v>
      </c>
    </row>
    <row r="426" spans="1:25" s="23" customFormat="1" ht="15.75" hidden="1" x14ac:dyDescent="0.2">
      <c r="A426" s="24" t="s">
        <v>242</v>
      </c>
      <c r="B426" s="25">
        <v>11</v>
      </c>
      <c r="C426" s="26" t="s">
        <v>101</v>
      </c>
      <c r="D426" s="27">
        <v>412</v>
      </c>
      <c r="E426" s="20"/>
      <c r="F426" s="20"/>
      <c r="G426" s="21">
        <f>SUM(G427:G428)</f>
        <v>340000</v>
      </c>
      <c r="H426" s="21">
        <f t="shared" ref="H426:U426" si="215">SUM(H427:H428)</f>
        <v>340000</v>
      </c>
      <c r="I426" s="21">
        <f t="shared" si="215"/>
        <v>340000</v>
      </c>
      <c r="J426" s="21">
        <f t="shared" si="215"/>
        <v>340000</v>
      </c>
      <c r="K426" s="21">
        <f t="shared" si="215"/>
        <v>336538.81</v>
      </c>
      <c r="L426" s="22">
        <f t="shared" si="186"/>
        <v>98.982002941176475</v>
      </c>
      <c r="M426" s="21">
        <f t="shared" si="215"/>
        <v>700000</v>
      </c>
      <c r="N426" s="21">
        <f t="shared" si="215"/>
        <v>700000</v>
      </c>
      <c r="O426" s="21">
        <f t="shared" si="215"/>
        <v>340000</v>
      </c>
      <c r="P426" s="21">
        <f t="shared" si="215"/>
        <v>340000</v>
      </c>
      <c r="Q426" s="21">
        <f t="shared" si="215"/>
        <v>700000</v>
      </c>
      <c r="R426" s="21">
        <f t="shared" si="215"/>
        <v>340000</v>
      </c>
      <c r="S426" s="21">
        <f t="shared" si="215"/>
        <v>340000</v>
      </c>
      <c r="T426" s="21">
        <f t="shared" si="215"/>
        <v>340000</v>
      </c>
      <c r="U426" s="21">
        <f t="shared" si="215"/>
        <v>340000</v>
      </c>
      <c r="V426" s="21"/>
      <c r="W426" s="21"/>
      <c r="X426" s="21"/>
      <c r="Y426" s="12"/>
    </row>
    <row r="427" spans="1:25" s="23" customFormat="1" ht="15.75" hidden="1" x14ac:dyDescent="0.2">
      <c r="A427" s="28" t="s">
        <v>242</v>
      </c>
      <c r="B427" s="29">
        <v>11</v>
      </c>
      <c r="C427" s="30" t="s">
        <v>101</v>
      </c>
      <c r="D427" s="31">
        <v>4123</v>
      </c>
      <c r="E427" s="32" t="s">
        <v>83</v>
      </c>
      <c r="F427" s="32"/>
      <c r="G427" s="1">
        <v>240000</v>
      </c>
      <c r="H427" s="1">
        <v>240000</v>
      </c>
      <c r="I427" s="1">
        <v>240000</v>
      </c>
      <c r="J427" s="1">
        <v>240000</v>
      </c>
      <c r="K427" s="1">
        <v>236538.81</v>
      </c>
      <c r="L427" s="33">
        <f t="shared" si="186"/>
        <v>98.557837500000005</v>
      </c>
      <c r="M427" s="1">
        <v>600000</v>
      </c>
      <c r="N427" s="1">
        <v>600000</v>
      </c>
      <c r="O427" s="1">
        <v>290000</v>
      </c>
      <c r="P427" s="1">
        <f t="shared" si="212"/>
        <v>290000</v>
      </c>
      <c r="Q427" s="1">
        <v>600000</v>
      </c>
      <c r="R427" s="1">
        <v>290000</v>
      </c>
      <c r="S427" s="1">
        <f t="shared" si="213"/>
        <v>290000</v>
      </c>
      <c r="T427" s="1">
        <v>290000</v>
      </c>
      <c r="U427" s="1">
        <f t="shared" si="214"/>
        <v>290000</v>
      </c>
      <c r="V427" s="21"/>
      <c r="W427" s="21"/>
      <c r="X427" s="21"/>
      <c r="Y427" s="12"/>
    </row>
    <row r="428" spans="1:25" hidden="1" x14ac:dyDescent="0.2">
      <c r="A428" s="28" t="s">
        <v>242</v>
      </c>
      <c r="B428" s="29">
        <v>11</v>
      </c>
      <c r="C428" s="30" t="s">
        <v>101</v>
      </c>
      <c r="D428" s="31">
        <v>4126</v>
      </c>
      <c r="E428" s="32" t="s">
        <v>84</v>
      </c>
      <c r="G428" s="1">
        <v>100000</v>
      </c>
      <c r="H428" s="1">
        <v>100000</v>
      </c>
      <c r="I428" s="1">
        <v>100000</v>
      </c>
      <c r="J428" s="1">
        <v>100000</v>
      </c>
      <c r="K428" s="1">
        <v>100000</v>
      </c>
      <c r="L428" s="33">
        <f t="shared" ref="L428:L493" si="216">IF(I428=0, "-", K428/I428*100)</f>
        <v>100</v>
      </c>
      <c r="M428" s="1">
        <v>100000</v>
      </c>
      <c r="N428" s="1">
        <v>100000</v>
      </c>
      <c r="O428" s="1">
        <v>50000</v>
      </c>
      <c r="P428" s="1">
        <f t="shared" si="212"/>
        <v>50000</v>
      </c>
      <c r="Q428" s="1">
        <v>100000</v>
      </c>
      <c r="R428" s="1">
        <v>50000</v>
      </c>
      <c r="S428" s="1">
        <f t="shared" si="213"/>
        <v>50000</v>
      </c>
      <c r="T428" s="1">
        <v>50000</v>
      </c>
      <c r="U428" s="1">
        <f t="shared" si="214"/>
        <v>50000</v>
      </c>
    </row>
    <row r="429" spans="1:25" s="23" customFormat="1" ht="15.75" hidden="1" x14ac:dyDescent="0.2">
      <c r="A429" s="24" t="s">
        <v>242</v>
      </c>
      <c r="B429" s="25">
        <v>11</v>
      </c>
      <c r="C429" s="26" t="s">
        <v>101</v>
      </c>
      <c r="D429" s="27">
        <v>422</v>
      </c>
      <c r="E429" s="20"/>
      <c r="F429" s="20"/>
      <c r="G429" s="21">
        <f>SUM(G430)</f>
        <v>650000</v>
      </c>
      <c r="H429" s="21">
        <f t="shared" ref="H429:U429" si="217">SUM(H430)</f>
        <v>650000</v>
      </c>
      <c r="I429" s="21">
        <f t="shared" si="217"/>
        <v>650000</v>
      </c>
      <c r="J429" s="21">
        <f t="shared" si="217"/>
        <v>650000</v>
      </c>
      <c r="K429" s="21">
        <f t="shared" si="217"/>
        <v>288161.77</v>
      </c>
      <c r="L429" s="22">
        <f t="shared" si="216"/>
        <v>44.332580000000007</v>
      </c>
      <c r="M429" s="21">
        <f t="shared" si="217"/>
        <v>600000</v>
      </c>
      <c r="N429" s="21">
        <f t="shared" si="217"/>
        <v>600000</v>
      </c>
      <c r="O429" s="21">
        <f t="shared" si="217"/>
        <v>450000</v>
      </c>
      <c r="P429" s="21">
        <f t="shared" si="217"/>
        <v>450000</v>
      </c>
      <c r="Q429" s="21">
        <f t="shared" si="217"/>
        <v>600000</v>
      </c>
      <c r="R429" s="21">
        <f t="shared" si="217"/>
        <v>450000</v>
      </c>
      <c r="S429" s="21">
        <f t="shared" si="217"/>
        <v>450000</v>
      </c>
      <c r="T429" s="21">
        <f t="shared" si="217"/>
        <v>450000</v>
      </c>
      <c r="U429" s="21">
        <f t="shared" si="217"/>
        <v>450000</v>
      </c>
      <c r="V429" s="21"/>
      <c r="W429" s="21"/>
      <c r="X429" s="21"/>
      <c r="Y429" s="12"/>
    </row>
    <row r="430" spans="1:25" s="23" customFormat="1" ht="15.75" hidden="1" x14ac:dyDescent="0.2">
      <c r="A430" s="28" t="s">
        <v>242</v>
      </c>
      <c r="B430" s="29">
        <v>11</v>
      </c>
      <c r="C430" s="30" t="s">
        <v>101</v>
      </c>
      <c r="D430" s="31">
        <v>4221</v>
      </c>
      <c r="E430" s="32" t="s">
        <v>74</v>
      </c>
      <c r="F430" s="32"/>
      <c r="G430" s="1">
        <v>650000</v>
      </c>
      <c r="H430" s="1">
        <v>650000</v>
      </c>
      <c r="I430" s="1">
        <v>650000</v>
      </c>
      <c r="J430" s="1">
        <v>650000</v>
      </c>
      <c r="K430" s="1">
        <v>288161.77</v>
      </c>
      <c r="L430" s="33">
        <f t="shared" si="216"/>
        <v>44.332580000000007</v>
      </c>
      <c r="M430" s="1">
        <v>600000</v>
      </c>
      <c r="N430" s="1">
        <v>600000</v>
      </c>
      <c r="O430" s="1">
        <v>450000</v>
      </c>
      <c r="P430" s="1">
        <f t="shared" si="212"/>
        <v>450000</v>
      </c>
      <c r="Q430" s="1">
        <v>600000</v>
      </c>
      <c r="R430" s="1">
        <v>450000</v>
      </c>
      <c r="S430" s="1">
        <f t="shared" si="213"/>
        <v>450000</v>
      </c>
      <c r="T430" s="1">
        <v>450000</v>
      </c>
      <c r="U430" s="1">
        <f t="shared" si="214"/>
        <v>450000</v>
      </c>
      <c r="V430" s="21"/>
      <c r="W430" s="21"/>
      <c r="X430" s="21"/>
      <c r="Y430" s="12"/>
    </row>
    <row r="431" spans="1:25" s="23" customFormat="1" ht="15.75" hidden="1" x14ac:dyDescent="0.2">
      <c r="A431" s="24" t="s">
        <v>242</v>
      </c>
      <c r="B431" s="25">
        <v>11</v>
      </c>
      <c r="C431" s="26" t="s">
        <v>101</v>
      </c>
      <c r="D431" s="27">
        <v>426</v>
      </c>
      <c r="E431" s="20"/>
      <c r="F431" s="20"/>
      <c r="G431" s="21">
        <f>SUM(G432)</f>
        <v>2750000</v>
      </c>
      <c r="H431" s="21">
        <f t="shared" ref="H431:U431" si="218">SUM(H432)</f>
        <v>2750000</v>
      </c>
      <c r="I431" s="21">
        <f t="shared" si="218"/>
        <v>2750000</v>
      </c>
      <c r="J431" s="21">
        <f t="shared" si="218"/>
        <v>2750000</v>
      </c>
      <c r="K431" s="21">
        <f t="shared" si="218"/>
        <v>816680</v>
      </c>
      <c r="L431" s="22">
        <f t="shared" si="216"/>
        <v>29.697454545454544</v>
      </c>
      <c r="M431" s="21">
        <f t="shared" si="218"/>
        <v>2000000</v>
      </c>
      <c r="N431" s="21">
        <f t="shared" si="218"/>
        <v>2000000</v>
      </c>
      <c r="O431" s="21">
        <f t="shared" si="218"/>
        <v>2700000</v>
      </c>
      <c r="P431" s="21">
        <f t="shared" si="218"/>
        <v>2700000</v>
      </c>
      <c r="Q431" s="21">
        <f t="shared" si="218"/>
        <v>2000000</v>
      </c>
      <c r="R431" s="21">
        <f t="shared" si="218"/>
        <v>2700000</v>
      </c>
      <c r="S431" s="21">
        <f t="shared" si="218"/>
        <v>2700000</v>
      </c>
      <c r="T431" s="21">
        <f t="shared" si="218"/>
        <v>2700000</v>
      </c>
      <c r="U431" s="21">
        <f t="shared" si="218"/>
        <v>2700000</v>
      </c>
      <c r="V431" s="21"/>
      <c r="W431" s="21"/>
      <c r="X431" s="21"/>
      <c r="Y431" s="12"/>
    </row>
    <row r="432" spans="1:25" s="23" customFormat="1" ht="15.75" hidden="1" x14ac:dyDescent="0.2">
      <c r="A432" s="28" t="s">
        <v>242</v>
      </c>
      <c r="B432" s="29">
        <v>11</v>
      </c>
      <c r="C432" s="30" t="s">
        <v>101</v>
      </c>
      <c r="D432" s="31">
        <v>4262</v>
      </c>
      <c r="E432" s="32" t="s">
        <v>86</v>
      </c>
      <c r="F432" s="32"/>
      <c r="G432" s="1">
        <v>2750000</v>
      </c>
      <c r="H432" s="1">
        <v>2750000</v>
      </c>
      <c r="I432" s="1">
        <v>2750000</v>
      </c>
      <c r="J432" s="1">
        <v>2750000</v>
      </c>
      <c r="K432" s="1">
        <v>816680</v>
      </c>
      <c r="L432" s="33">
        <f t="shared" si="216"/>
        <v>29.697454545454544</v>
      </c>
      <c r="M432" s="1">
        <v>2000000</v>
      </c>
      <c r="N432" s="1">
        <v>2000000</v>
      </c>
      <c r="O432" s="1">
        <v>2700000</v>
      </c>
      <c r="P432" s="1">
        <f t="shared" si="212"/>
        <v>2700000</v>
      </c>
      <c r="Q432" s="1">
        <v>2000000</v>
      </c>
      <c r="R432" s="1">
        <v>2700000</v>
      </c>
      <c r="S432" s="1">
        <f t="shared" si="213"/>
        <v>2700000</v>
      </c>
      <c r="T432" s="1">
        <v>2700000</v>
      </c>
      <c r="U432" s="1">
        <f t="shared" si="214"/>
        <v>2700000</v>
      </c>
      <c r="V432" s="21"/>
      <c r="W432" s="21"/>
      <c r="X432" s="21"/>
      <c r="Y432" s="12"/>
    </row>
    <row r="433" spans="1:25" ht="63" x14ac:dyDescent="0.2">
      <c r="A433" s="277" t="s">
        <v>244</v>
      </c>
      <c r="B433" s="277"/>
      <c r="C433" s="277"/>
      <c r="D433" s="277"/>
      <c r="E433" s="20" t="s">
        <v>245</v>
      </c>
      <c r="F433" s="20" t="s">
        <v>237</v>
      </c>
      <c r="G433" s="21">
        <f>G434+G438+G440+G442+G444</f>
        <v>8750000</v>
      </c>
      <c r="H433" s="21">
        <f t="shared" ref="H433:U433" si="219">H434+H438+H440+H442+H444</f>
        <v>8750000</v>
      </c>
      <c r="I433" s="21">
        <f t="shared" si="219"/>
        <v>7750000</v>
      </c>
      <c r="J433" s="21">
        <f t="shared" si="219"/>
        <v>7750000</v>
      </c>
      <c r="K433" s="21">
        <f t="shared" si="219"/>
        <v>3221239.23</v>
      </c>
      <c r="L433" s="22">
        <f t="shared" si="216"/>
        <v>41.564377161290324</v>
      </c>
      <c r="M433" s="21">
        <f t="shared" si="219"/>
        <v>8800000</v>
      </c>
      <c r="N433" s="21">
        <f t="shared" si="219"/>
        <v>8800000</v>
      </c>
      <c r="O433" s="21">
        <f t="shared" si="219"/>
        <v>7552000</v>
      </c>
      <c r="P433" s="21">
        <f t="shared" si="219"/>
        <v>7552000</v>
      </c>
      <c r="Q433" s="21">
        <f t="shared" si="219"/>
        <v>8800000</v>
      </c>
      <c r="R433" s="21">
        <f t="shared" si="219"/>
        <v>7552000</v>
      </c>
      <c r="S433" s="21">
        <f t="shared" si="219"/>
        <v>7552000</v>
      </c>
      <c r="T433" s="21">
        <f t="shared" si="219"/>
        <v>7552000</v>
      </c>
      <c r="U433" s="21">
        <f t="shared" si="219"/>
        <v>7552000</v>
      </c>
    </row>
    <row r="434" spans="1:25" s="23" customFormat="1" ht="15.75" hidden="1" x14ac:dyDescent="0.2">
      <c r="A434" s="24" t="s">
        <v>244</v>
      </c>
      <c r="B434" s="25">
        <v>11</v>
      </c>
      <c r="C434" s="26" t="s">
        <v>101</v>
      </c>
      <c r="D434" s="27">
        <v>323</v>
      </c>
      <c r="E434" s="20"/>
      <c r="F434" s="20"/>
      <c r="G434" s="21">
        <f>SUM(G435:G437)</f>
        <v>4950000</v>
      </c>
      <c r="H434" s="21">
        <f t="shared" ref="H434:U434" si="220">SUM(H435:H437)</f>
        <v>4950000</v>
      </c>
      <c r="I434" s="21">
        <f t="shared" si="220"/>
        <v>4950000</v>
      </c>
      <c r="J434" s="21">
        <f t="shared" si="220"/>
        <v>4950000</v>
      </c>
      <c r="K434" s="21">
        <f t="shared" si="220"/>
        <v>2697472.98</v>
      </c>
      <c r="L434" s="22">
        <f t="shared" si="216"/>
        <v>54.494403636363629</v>
      </c>
      <c r="M434" s="21">
        <f t="shared" si="220"/>
        <v>4000000</v>
      </c>
      <c r="N434" s="21">
        <f t="shared" si="220"/>
        <v>4000000</v>
      </c>
      <c r="O434" s="21">
        <f t="shared" si="220"/>
        <v>5052000</v>
      </c>
      <c r="P434" s="21">
        <f t="shared" si="220"/>
        <v>5052000</v>
      </c>
      <c r="Q434" s="21">
        <f t="shared" si="220"/>
        <v>4000000</v>
      </c>
      <c r="R434" s="21">
        <f t="shared" si="220"/>
        <v>5052000</v>
      </c>
      <c r="S434" s="21">
        <f t="shared" si="220"/>
        <v>5052000</v>
      </c>
      <c r="T434" s="21">
        <f t="shared" si="220"/>
        <v>5052000</v>
      </c>
      <c r="U434" s="21">
        <f t="shared" si="220"/>
        <v>5052000</v>
      </c>
      <c r="V434" s="21"/>
      <c r="W434" s="21"/>
      <c r="X434" s="21"/>
      <c r="Y434" s="12"/>
    </row>
    <row r="435" spans="1:25" s="23" customFormat="1" ht="15.75" hidden="1" x14ac:dyDescent="0.2">
      <c r="A435" s="28" t="s">
        <v>244</v>
      </c>
      <c r="B435" s="29">
        <v>11</v>
      </c>
      <c r="C435" s="30" t="s">
        <v>101</v>
      </c>
      <c r="D435" s="31">
        <v>3232</v>
      </c>
      <c r="E435" s="32" t="s">
        <v>53</v>
      </c>
      <c r="F435" s="32"/>
      <c r="G435" s="1">
        <v>4250000</v>
      </c>
      <c r="H435" s="1">
        <v>4250000</v>
      </c>
      <c r="I435" s="1">
        <v>4250000</v>
      </c>
      <c r="J435" s="1">
        <v>4250000</v>
      </c>
      <c r="K435" s="1">
        <v>1999126.25</v>
      </c>
      <c r="L435" s="33">
        <f t="shared" si="216"/>
        <v>47.038264705882355</v>
      </c>
      <c r="M435" s="1">
        <v>3400000</v>
      </c>
      <c r="N435" s="1">
        <v>3400000</v>
      </c>
      <c r="O435" s="1">
        <v>4300000</v>
      </c>
      <c r="P435" s="1">
        <f>O435</f>
        <v>4300000</v>
      </c>
      <c r="Q435" s="1">
        <v>3400000</v>
      </c>
      <c r="R435" s="1">
        <v>4300000</v>
      </c>
      <c r="S435" s="1">
        <f>R435</f>
        <v>4300000</v>
      </c>
      <c r="T435" s="1">
        <v>4300000</v>
      </c>
      <c r="U435" s="1">
        <f>T435</f>
        <v>4300000</v>
      </c>
      <c r="V435" s="21"/>
      <c r="W435" s="21"/>
      <c r="X435" s="21"/>
      <c r="Y435" s="12"/>
    </row>
    <row r="436" spans="1:25" s="23" customFormat="1" ht="15.75" hidden="1" x14ac:dyDescent="0.2">
      <c r="A436" s="28" t="s">
        <v>244</v>
      </c>
      <c r="B436" s="29">
        <v>11</v>
      </c>
      <c r="C436" s="30" t="s">
        <v>101</v>
      </c>
      <c r="D436" s="31">
        <v>3235</v>
      </c>
      <c r="E436" s="32" t="s">
        <v>56</v>
      </c>
      <c r="F436" s="32"/>
      <c r="G436" s="1">
        <v>500000</v>
      </c>
      <c r="H436" s="1">
        <v>500000</v>
      </c>
      <c r="I436" s="1">
        <v>500000</v>
      </c>
      <c r="J436" s="1">
        <v>500000</v>
      </c>
      <c r="K436" s="1">
        <v>498618</v>
      </c>
      <c r="L436" s="33">
        <f t="shared" si="216"/>
        <v>99.723600000000005</v>
      </c>
      <c r="M436" s="1">
        <v>400000</v>
      </c>
      <c r="N436" s="1">
        <v>400000</v>
      </c>
      <c r="O436" s="1">
        <v>510000</v>
      </c>
      <c r="P436" s="1">
        <f t="shared" ref="P436:P445" si="221">O436</f>
        <v>510000</v>
      </c>
      <c r="Q436" s="1">
        <v>400000</v>
      </c>
      <c r="R436" s="1">
        <v>510000</v>
      </c>
      <c r="S436" s="1">
        <f t="shared" ref="S436:S445" si="222">R436</f>
        <v>510000</v>
      </c>
      <c r="T436" s="1">
        <v>510000</v>
      </c>
      <c r="U436" s="1">
        <f t="shared" ref="U436:U445" si="223">T436</f>
        <v>510000</v>
      </c>
      <c r="V436" s="21"/>
      <c r="W436" s="21"/>
      <c r="X436" s="21"/>
      <c r="Y436" s="12"/>
    </row>
    <row r="437" spans="1:25" hidden="1" x14ac:dyDescent="0.2">
      <c r="A437" s="28" t="s">
        <v>244</v>
      </c>
      <c r="B437" s="29">
        <v>11</v>
      </c>
      <c r="C437" s="30" t="s">
        <v>101</v>
      </c>
      <c r="D437" s="31">
        <v>3237</v>
      </c>
      <c r="E437" s="32" t="s">
        <v>58</v>
      </c>
      <c r="G437" s="1">
        <v>200000</v>
      </c>
      <c r="H437" s="1">
        <v>200000</v>
      </c>
      <c r="I437" s="1">
        <v>200000</v>
      </c>
      <c r="J437" s="1">
        <v>200000</v>
      </c>
      <c r="K437" s="1">
        <v>199728.73</v>
      </c>
      <c r="L437" s="33">
        <f t="shared" si="216"/>
        <v>99.864365000000006</v>
      </c>
      <c r="M437" s="1">
        <v>200000</v>
      </c>
      <c r="N437" s="1">
        <v>200000</v>
      </c>
      <c r="O437" s="1">
        <v>242000</v>
      </c>
      <c r="P437" s="1">
        <f t="shared" si="221"/>
        <v>242000</v>
      </c>
      <c r="Q437" s="1">
        <v>200000</v>
      </c>
      <c r="R437" s="1">
        <v>242000</v>
      </c>
      <c r="S437" s="1">
        <f t="shared" si="222"/>
        <v>242000</v>
      </c>
      <c r="T437" s="1">
        <v>242000</v>
      </c>
      <c r="U437" s="1">
        <f t="shared" si="223"/>
        <v>242000</v>
      </c>
    </row>
    <row r="438" spans="1:25" s="23" customFormat="1" ht="15.75" hidden="1" x14ac:dyDescent="0.2">
      <c r="A438" s="24" t="s">
        <v>244</v>
      </c>
      <c r="B438" s="25">
        <v>11</v>
      </c>
      <c r="C438" s="26" t="s">
        <v>101</v>
      </c>
      <c r="D438" s="27">
        <v>411</v>
      </c>
      <c r="E438" s="20"/>
      <c r="F438" s="20"/>
      <c r="G438" s="21">
        <f>SUM(G439)</f>
        <v>0</v>
      </c>
      <c r="H438" s="21">
        <f t="shared" ref="H438:U438" si="224">SUM(H439)</f>
        <v>0</v>
      </c>
      <c r="I438" s="21">
        <f t="shared" si="224"/>
        <v>0</v>
      </c>
      <c r="J438" s="21">
        <f t="shared" si="224"/>
        <v>0</v>
      </c>
      <c r="K438" s="21">
        <f t="shared" si="224"/>
        <v>0</v>
      </c>
      <c r="L438" s="22" t="str">
        <f t="shared" si="216"/>
        <v>-</v>
      </c>
      <c r="M438" s="21">
        <f t="shared" si="224"/>
        <v>100000</v>
      </c>
      <c r="N438" s="21">
        <f t="shared" si="224"/>
        <v>100000</v>
      </c>
      <c r="O438" s="21">
        <f t="shared" si="224"/>
        <v>0</v>
      </c>
      <c r="P438" s="21">
        <f t="shared" si="224"/>
        <v>0</v>
      </c>
      <c r="Q438" s="21">
        <f t="shared" si="224"/>
        <v>100000</v>
      </c>
      <c r="R438" s="21">
        <f t="shared" si="224"/>
        <v>0</v>
      </c>
      <c r="S438" s="21">
        <f t="shared" si="224"/>
        <v>0</v>
      </c>
      <c r="T438" s="21">
        <f t="shared" si="224"/>
        <v>0</v>
      </c>
      <c r="U438" s="21">
        <f t="shared" si="224"/>
        <v>0</v>
      </c>
      <c r="V438" s="21"/>
      <c r="W438" s="21"/>
      <c r="X438" s="21"/>
      <c r="Y438" s="12"/>
    </row>
    <row r="439" spans="1:25" hidden="1" x14ac:dyDescent="0.2">
      <c r="A439" s="28" t="s">
        <v>244</v>
      </c>
      <c r="B439" s="29">
        <v>11</v>
      </c>
      <c r="C439" s="30" t="s">
        <v>101</v>
      </c>
      <c r="D439" s="31">
        <v>4111</v>
      </c>
      <c r="E439" s="32" t="s">
        <v>246</v>
      </c>
      <c r="L439" s="33" t="str">
        <f t="shared" si="216"/>
        <v>-</v>
      </c>
      <c r="M439" s="1">
        <v>100000</v>
      </c>
      <c r="N439" s="1">
        <v>100000</v>
      </c>
      <c r="O439" s="1">
        <v>0</v>
      </c>
      <c r="P439" s="1">
        <f t="shared" si="221"/>
        <v>0</v>
      </c>
      <c r="Q439" s="1">
        <v>100000</v>
      </c>
      <c r="R439" s="1"/>
      <c r="S439" s="1">
        <f t="shared" si="222"/>
        <v>0</v>
      </c>
      <c r="T439" s="1"/>
      <c r="U439" s="1">
        <f t="shared" si="223"/>
        <v>0</v>
      </c>
    </row>
    <row r="440" spans="1:25" s="23" customFormat="1" ht="15.75" hidden="1" x14ac:dyDescent="0.2">
      <c r="A440" s="24" t="s">
        <v>244</v>
      </c>
      <c r="B440" s="25">
        <v>11</v>
      </c>
      <c r="C440" s="26" t="s">
        <v>101</v>
      </c>
      <c r="D440" s="27">
        <v>412</v>
      </c>
      <c r="E440" s="20"/>
      <c r="F440" s="20"/>
      <c r="G440" s="21">
        <f>SUM(G441)</f>
        <v>300000</v>
      </c>
      <c r="H440" s="21">
        <f t="shared" ref="H440:U440" si="225">SUM(H441)</f>
        <v>300000</v>
      </c>
      <c r="I440" s="21">
        <f t="shared" si="225"/>
        <v>300000</v>
      </c>
      <c r="J440" s="21">
        <f t="shared" si="225"/>
        <v>300000</v>
      </c>
      <c r="K440" s="21">
        <f t="shared" si="225"/>
        <v>0</v>
      </c>
      <c r="L440" s="22">
        <f t="shared" si="216"/>
        <v>0</v>
      </c>
      <c r="M440" s="21">
        <f t="shared" si="225"/>
        <v>450000</v>
      </c>
      <c r="N440" s="21">
        <f t="shared" si="225"/>
        <v>450000</v>
      </c>
      <c r="O440" s="21">
        <f t="shared" si="225"/>
        <v>200000</v>
      </c>
      <c r="P440" s="21">
        <f t="shared" si="225"/>
        <v>200000</v>
      </c>
      <c r="Q440" s="21">
        <f t="shared" si="225"/>
        <v>450000</v>
      </c>
      <c r="R440" s="21">
        <f t="shared" si="225"/>
        <v>200000</v>
      </c>
      <c r="S440" s="21">
        <f t="shared" si="225"/>
        <v>200000</v>
      </c>
      <c r="T440" s="21">
        <f t="shared" si="225"/>
        <v>200000</v>
      </c>
      <c r="U440" s="21">
        <f t="shared" si="225"/>
        <v>200000</v>
      </c>
      <c r="V440" s="21"/>
      <c r="W440" s="21"/>
      <c r="X440" s="21"/>
      <c r="Y440" s="12"/>
    </row>
    <row r="441" spans="1:25" hidden="1" x14ac:dyDescent="0.2">
      <c r="A441" s="28" t="s">
        <v>244</v>
      </c>
      <c r="B441" s="29">
        <v>11</v>
      </c>
      <c r="C441" s="30" t="s">
        <v>101</v>
      </c>
      <c r="D441" s="31">
        <v>4126</v>
      </c>
      <c r="E441" s="32" t="s">
        <v>84</v>
      </c>
      <c r="G441" s="1">
        <v>300000</v>
      </c>
      <c r="H441" s="1">
        <v>300000</v>
      </c>
      <c r="I441" s="1">
        <v>300000</v>
      </c>
      <c r="J441" s="1">
        <v>300000</v>
      </c>
      <c r="K441" s="1">
        <v>0</v>
      </c>
      <c r="L441" s="33">
        <f t="shared" si="216"/>
        <v>0</v>
      </c>
      <c r="M441" s="1">
        <v>450000</v>
      </c>
      <c r="N441" s="1">
        <v>450000</v>
      </c>
      <c r="O441" s="1">
        <v>200000</v>
      </c>
      <c r="P441" s="1">
        <f t="shared" si="221"/>
        <v>200000</v>
      </c>
      <c r="Q441" s="1">
        <v>450000</v>
      </c>
      <c r="R441" s="1">
        <v>200000</v>
      </c>
      <c r="S441" s="1">
        <f t="shared" si="222"/>
        <v>200000</v>
      </c>
      <c r="T441" s="1">
        <v>200000</v>
      </c>
      <c r="U441" s="1">
        <f t="shared" si="223"/>
        <v>200000</v>
      </c>
    </row>
    <row r="442" spans="1:25" s="23" customFormat="1" ht="15.75" hidden="1" x14ac:dyDescent="0.2">
      <c r="A442" s="24" t="s">
        <v>244</v>
      </c>
      <c r="B442" s="25">
        <v>11</v>
      </c>
      <c r="C442" s="26" t="s">
        <v>101</v>
      </c>
      <c r="D442" s="27">
        <v>422</v>
      </c>
      <c r="E442" s="20"/>
      <c r="F442" s="20"/>
      <c r="G442" s="21">
        <f>SUM(G443)</f>
        <v>3500000</v>
      </c>
      <c r="H442" s="21">
        <f t="shared" ref="H442:U442" si="226">SUM(H443)</f>
        <v>3500000</v>
      </c>
      <c r="I442" s="21">
        <f t="shared" si="226"/>
        <v>2500000</v>
      </c>
      <c r="J442" s="21">
        <f t="shared" si="226"/>
        <v>2500000</v>
      </c>
      <c r="K442" s="21">
        <f t="shared" si="226"/>
        <v>523766.25</v>
      </c>
      <c r="L442" s="22">
        <f t="shared" si="216"/>
        <v>20.95065</v>
      </c>
      <c r="M442" s="21">
        <f t="shared" si="226"/>
        <v>4000000</v>
      </c>
      <c r="N442" s="21">
        <f t="shared" si="226"/>
        <v>4000000</v>
      </c>
      <c r="O442" s="21">
        <f t="shared" si="226"/>
        <v>1750000</v>
      </c>
      <c r="P442" s="21">
        <f t="shared" si="226"/>
        <v>1750000</v>
      </c>
      <c r="Q442" s="21">
        <f t="shared" si="226"/>
        <v>4000000</v>
      </c>
      <c r="R442" s="21">
        <f t="shared" si="226"/>
        <v>1750000</v>
      </c>
      <c r="S442" s="21">
        <f t="shared" si="226"/>
        <v>1750000</v>
      </c>
      <c r="T442" s="21">
        <f t="shared" si="226"/>
        <v>1750000</v>
      </c>
      <c r="U442" s="21">
        <f t="shared" si="226"/>
        <v>1750000</v>
      </c>
      <c r="V442" s="21"/>
      <c r="W442" s="21"/>
      <c r="X442" s="21"/>
      <c r="Y442" s="12"/>
    </row>
    <row r="443" spans="1:25" hidden="1" x14ac:dyDescent="0.2">
      <c r="A443" s="28" t="s">
        <v>244</v>
      </c>
      <c r="B443" s="29">
        <v>11</v>
      </c>
      <c r="C443" s="30" t="s">
        <v>101</v>
      </c>
      <c r="D443" s="31">
        <v>4227</v>
      </c>
      <c r="E443" s="32" t="s">
        <v>77</v>
      </c>
      <c r="G443" s="1">
        <v>3500000</v>
      </c>
      <c r="H443" s="1">
        <v>3500000</v>
      </c>
      <c r="I443" s="1">
        <v>2500000</v>
      </c>
      <c r="J443" s="1">
        <v>2500000</v>
      </c>
      <c r="K443" s="1">
        <v>523766.25</v>
      </c>
      <c r="L443" s="33">
        <f t="shared" si="216"/>
        <v>20.95065</v>
      </c>
      <c r="M443" s="1">
        <v>4000000</v>
      </c>
      <c r="N443" s="1">
        <v>4000000</v>
      </c>
      <c r="O443" s="1">
        <v>1750000</v>
      </c>
      <c r="P443" s="1">
        <f t="shared" si="221"/>
        <v>1750000</v>
      </c>
      <c r="Q443" s="1">
        <v>4000000</v>
      </c>
      <c r="R443" s="1">
        <v>1750000</v>
      </c>
      <c r="S443" s="1">
        <f t="shared" si="222"/>
        <v>1750000</v>
      </c>
      <c r="T443" s="1">
        <v>1750000</v>
      </c>
      <c r="U443" s="1">
        <f t="shared" si="223"/>
        <v>1750000</v>
      </c>
    </row>
    <row r="444" spans="1:25" s="23" customFormat="1" ht="15.75" hidden="1" x14ac:dyDescent="0.2">
      <c r="A444" s="24" t="s">
        <v>244</v>
      </c>
      <c r="B444" s="25">
        <v>11</v>
      </c>
      <c r="C444" s="26" t="s">
        <v>101</v>
      </c>
      <c r="D444" s="27">
        <v>426</v>
      </c>
      <c r="E444" s="20"/>
      <c r="F444" s="20"/>
      <c r="G444" s="21">
        <f>SUM(G445)</f>
        <v>0</v>
      </c>
      <c r="H444" s="21">
        <f t="shared" ref="H444:U444" si="227">SUM(H445)</f>
        <v>0</v>
      </c>
      <c r="I444" s="21">
        <f t="shared" si="227"/>
        <v>0</v>
      </c>
      <c r="J444" s="21">
        <f t="shared" si="227"/>
        <v>0</v>
      </c>
      <c r="K444" s="21">
        <f t="shared" si="227"/>
        <v>0</v>
      </c>
      <c r="L444" s="22" t="str">
        <f t="shared" si="216"/>
        <v>-</v>
      </c>
      <c r="M444" s="21">
        <f t="shared" si="227"/>
        <v>250000</v>
      </c>
      <c r="N444" s="21">
        <f t="shared" si="227"/>
        <v>250000</v>
      </c>
      <c r="O444" s="21">
        <f t="shared" si="227"/>
        <v>550000</v>
      </c>
      <c r="P444" s="21">
        <f t="shared" si="227"/>
        <v>550000</v>
      </c>
      <c r="Q444" s="21">
        <f t="shared" si="227"/>
        <v>250000</v>
      </c>
      <c r="R444" s="21">
        <f t="shared" si="227"/>
        <v>550000</v>
      </c>
      <c r="S444" s="21">
        <f t="shared" si="227"/>
        <v>550000</v>
      </c>
      <c r="T444" s="21">
        <f t="shared" si="227"/>
        <v>550000</v>
      </c>
      <c r="U444" s="21">
        <f t="shared" si="227"/>
        <v>550000</v>
      </c>
      <c r="V444" s="21"/>
      <c r="W444" s="21"/>
      <c r="X444" s="21"/>
      <c r="Y444" s="12"/>
    </row>
    <row r="445" spans="1:25" hidden="1" x14ac:dyDescent="0.2">
      <c r="A445" s="28" t="s">
        <v>244</v>
      </c>
      <c r="B445" s="29">
        <v>11</v>
      </c>
      <c r="C445" s="30" t="s">
        <v>101</v>
      </c>
      <c r="D445" s="31">
        <v>4262</v>
      </c>
      <c r="E445" s="32" t="s">
        <v>86</v>
      </c>
      <c r="L445" s="33" t="str">
        <f t="shared" si="216"/>
        <v>-</v>
      </c>
      <c r="M445" s="1">
        <v>250000</v>
      </c>
      <c r="N445" s="1">
        <v>250000</v>
      </c>
      <c r="O445" s="1">
        <v>550000</v>
      </c>
      <c r="P445" s="1">
        <f t="shared" si="221"/>
        <v>550000</v>
      </c>
      <c r="Q445" s="1">
        <v>250000</v>
      </c>
      <c r="R445" s="1">
        <v>550000</v>
      </c>
      <c r="S445" s="1">
        <f t="shared" si="222"/>
        <v>550000</v>
      </c>
      <c r="T445" s="1">
        <v>550000</v>
      </c>
      <c r="U445" s="1">
        <f t="shared" si="223"/>
        <v>550000</v>
      </c>
    </row>
    <row r="446" spans="1:25" ht="63" x14ac:dyDescent="0.2">
      <c r="A446" s="277" t="s">
        <v>247</v>
      </c>
      <c r="B446" s="278"/>
      <c r="C446" s="278"/>
      <c r="D446" s="278"/>
      <c r="E446" s="20" t="s">
        <v>248</v>
      </c>
      <c r="F446" s="62" t="s">
        <v>237</v>
      </c>
      <c r="G446" s="21">
        <f>G447+G451+G453</f>
        <v>1340000</v>
      </c>
      <c r="H446" s="21">
        <f t="shared" ref="H446:U446" si="228">H447+H451+H453</f>
        <v>1340000</v>
      </c>
      <c r="I446" s="21">
        <f t="shared" si="228"/>
        <v>1340000</v>
      </c>
      <c r="J446" s="21">
        <f t="shared" si="228"/>
        <v>1340000</v>
      </c>
      <c r="K446" s="21">
        <f t="shared" si="228"/>
        <v>181589.45</v>
      </c>
      <c r="L446" s="22">
        <f t="shared" si="216"/>
        <v>13.551451492537314</v>
      </c>
      <c r="M446" s="21">
        <f t="shared" si="228"/>
        <v>1390000</v>
      </c>
      <c r="N446" s="21">
        <f t="shared" si="228"/>
        <v>1390000</v>
      </c>
      <c r="O446" s="21">
        <f t="shared" si="228"/>
        <v>1010000</v>
      </c>
      <c r="P446" s="21">
        <f t="shared" si="228"/>
        <v>1010000</v>
      </c>
      <c r="Q446" s="21">
        <f t="shared" si="228"/>
        <v>1390000</v>
      </c>
      <c r="R446" s="21">
        <f t="shared" si="228"/>
        <v>1010000</v>
      </c>
      <c r="S446" s="21">
        <f t="shared" si="228"/>
        <v>1010000</v>
      </c>
      <c r="T446" s="21">
        <f t="shared" si="228"/>
        <v>1010000</v>
      </c>
      <c r="U446" s="21">
        <f t="shared" si="228"/>
        <v>1010000</v>
      </c>
    </row>
    <row r="447" spans="1:25" s="23" customFormat="1" ht="15.75" hidden="1" x14ac:dyDescent="0.2">
      <c r="A447" s="25" t="s">
        <v>249</v>
      </c>
      <c r="B447" s="25">
        <v>11</v>
      </c>
      <c r="C447" s="26" t="s">
        <v>162</v>
      </c>
      <c r="D447" s="40">
        <v>323</v>
      </c>
      <c r="E447" s="20"/>
      <c r="F447" s="20"/>
      <c r="G447" s="21">
        <f>SUM(G448:G450)</f>
        <v>1000000</v>
      </c>
      <c r="H447" s="21">
        <f t="shared" ref="H447:U447" si="229">SUM(H448:H450)</f>
        <v>1000000</v>
      </c>
      <c r="I447" s="21">
        <f t="shared" si="229"/>
        <v>1000000</v>
      </c>
      <c r="J447" s="21">
        <f t="shared" si="229"/>
        <v>1000000</v>
      </c>
      <c r="K447" s="21">
        <f t="shared" si="229"/>
        <v>181589.45</v>
      </c>
      <c r="L447" s="22">
        <f t="shared" si="216"/>
        <v>18.158945000000003</v>
      </c>
      <c r="M447" s="21">
        <f t="shared" si="229"/>
        <v>950000</v>
      </c>
      <c r="N447" s="21">
        <f t="shared" si="229"/>
        <v>950000</v>
      </c>
      <c r="O447" s="21">
        <f t="shared" si="229"/>
        <v>700000</v>
      </c>
      <c r="P447" s="21">
        <f t="shared" si="229"/>
        <v>700000</v>
      </c>
      <c r="Q447" s="21">
        <f t="shared" si="229"/>
        <v>950000</v>
      </c>
      <c r="R447" s="21">
        <f t="shared" si="229"/>
        <v>700000</v>
      </c>
      <c r="S447" s="21">
        <f t="shared" si="229"/>
        <v>700000</v>
      </c>
      <c r="T447" s="21">
        <f t="shared" si="229"/>
        <v>700000</v>
      </c>
      <c r="U447" s="21">
        <f t="shared" si="229"/>
        <v>700000</v>
      </c>
      <c r="V447" s="21"/>
      <c r="W447" s="21"/>
      <c r="X447" s="21"/>
      <c r="Y447" s="12"/>
    </row>
    <row r="448" spans="1:25" hidden="1" x14ac:dyDescent="0.2">
      <c r="A448" s="29" t="s">
        <v>249</v>
      </c>
      <c r="B448" s="29">
        <v>11</v>
      </c>
      <c r="C448" s="30" t="s">
        <v>162</v>
      </c>
      <c r="D448" s="31">
        <v>3234</v>
      </c>
      <c r="E448" s="32" t="s">
        <v>55</v>
      </c>
      <c r="G448" s="1">
        <v>400000</v>
      </c>
      <c r="H448" s="1">
        <v>400000</v>
      </c>
      <c r="I448" s="1">
        <v>400000</v>
      </c>
      <c r="J448" s="1">
        <v>400000</v>
      </c>
      <c r="K448" s="1">
        <v>0</v>
      </c>
      <c r="L448" s="33">
        <f t="shared" si="216"/>
        <v>0</v>
      </c>
      <c r="M448" s="1">
        <v>400000</v>
      </c>
      <c r="N448" s="1">
        <v>400000</v>
      </c>
      <c r="O448" s="1">
        <v>200000</v>
      </c>
      <c r="P448" s="1">
        <f>O448</f>
        <v>200000</v>
      </c>
      <c r="Q448" s="1">
        <v>400000</v>
      </c>
      <c r="R448" s="1">
        <v>200000</v>
      </c>
      <c r="S448" s="1">
        <f>R448</f>
        <v>200000</v>
      </c>
      <c r="T448" s="1">
        <v>200000</v>
      </c>
      <c r="U448" s="1">
        <f>T448</f>
        <v>200000</v>
      </c>
    </row>
    <row r="449" spans="1:25" hidden="1" x14ac:dyDescent="0.2">
      <c r="A449" s="29" t="s">
        <v>249</v>
      </c>
      <c r="B449" s="29">
        <v>11</v>
      </c>
      <c r="C449" s="30" t="s">
        <v>162</v>
      </c>
      <c r="D449" s="31">
        <v>3235</v>
      </c>
      <c r="E449" s="32" t="s">
        <v>56</v>
      </c>
      <c r="G449" s="1">
        <v>400000</v>
      </c>
      <c r="H449" s="1">
        <v>400000</v>
      </c>
      <c r="I449" s="1">
        <v>400000</v>
      </c>
      <c r="J449" s="1">
        <v>400000</v>
      </c>
      <c r="K449" s="1">
        <v>0</v>
      </c>
      <c r="L449" s="33">
        <f t="shared" si="216"/>
        <v>0</v>
      </c>
      <c r="M449" s="1">
        <v>400000</v>
      </c>
      <c r="N449" s="1">
        <v>400000</v>
      </c>
      <c r="O449" s="1">
        <v>300000</v>
      </c>
      <c r="P449" s="1">
        <f>O449</f>
        <v>300000</v>
      </c>
      <c r="Q449" s="1">
        <v>400000</v>
      </c>
      <c r="R449" s="1">
        <v>300000</v>
      </c>
      <c r="S449" s="1">
        <f>R449</f>
        <v>300000</v>
      </c>
      <c r="T449" s="1">
        <v>300000</v>
      </c>
      <c r="U449" s="1">
        <f>T449</f>
        <v>300000</v>
      </c>
    </row>
    <row r="450" spans="1:25" s="23" customFormat="1" ht="15" hidden="1" customHeight="1" x14ac:dyDescent="0.2">
      <c r="A450" s="29" t="s">
        <v>249</v>
      </c>
      <c r="B450" s="29">
        <v>11</v>
      </c>
      <c r="C450" s="30" t="s">
        <v>162</v>
      </c>
      <c r="D450" s="31">
        <v>3237</v>
      </c>
      <c r="E450" s="32" t="s">
        <v>58</v>
      </c>
      <c r="F450" s="32"/>
      <c r="G450" s="1">
        <v>200000</v>
      </c>
      <c r="H450" s="1">
        <v>200000</v>
      </c>
      <c r="I450" s="1">
        <v>200000</v>
      </c>
      <c r="J450" s="1">
        <v>200000</v>
      </c>
      <c r="K450" s="1">
        <v>181589.45</v>
      </c>
      <c r="L450" s="33">
        <f t="shared" si="216"/>
        <v>90.794725000000014</v>
      </c>
      <c r="M450" s="1">
        <v>150000</v>
      </c>
      <c r="N450" s="1">
        <v>150000</v>
      </c>
      <c r="O450" s="1">
        <v>200000</v>
      </c>
      <c r="P450" s="1">
        <f>O450</f>
        <v>200000</v>
      </c>
      <c r="Q450" s="1">
        <v>150000</v>
      </c>
      <c r="R450" s="1">
        <v>200000</v>
      </c>
      <c r="S450" s="1">
        <f>R450</f>
        <v>200000</v>
      </c>
      <c r="T450" s="1">
        <v>200000</v>
      </c>
      <c r="U450" s="1">
        <f>T450</f>
        <v>200000</v>
      </c>
      <c r="V450" s="21"/>
      <c r="W450" s="21"/>
      <c r="X450" s="21"/>
      <c r="Y450" s="12"/>
    </row>
    <row r="451" spans="1:25" s="23" customFormat="1" ht="15" hidden="1" customHeight="1" x14ac:dyDescent="0.2">
      <c r="A451" s="25" t="s">
        <v>249</v>
      </c>
      <c r="B451" s="25">
        <v>11</v>
      </c>
      <c r="C451" s="26" t="s">
        <v>162</v>
      </c>
      <c r="D451" s="27">
        <v>324</v>
      </c>
      <c r="E451" s="20"/>
      <c r="F451" s="20"/>
      <c r="G451" s="21">
        <f>SUM(G452)</f>
        <v>40000</v>
      </c>
      <c r="H451" s="21">
        <f t="shared" ref="H451:U451" si="230">SUM(H452)</f>
        <v>40000</v>
      </c>
      <c r="I451" s="21">
        <f t="shared" si="230"/>
        <v>40000</v>
      </c>
      <c r="J451" s="21">
        <f t="shared" si="230"/>
        <v>40000</v>
      </c>
      <c r="K451" s="21">
        <f t="shared" si="230"/>
        <v>0</v>
      </c>
      <c r="L451" s="22">
        <f t="shared" si="216"/>
        <v>0</v>
      </c>
      <c r="M451" s="21">
        <f t="shared" si="230"/>
        <v>40000</v>
      </c>
      <c r="N451" s="21">
        <f t="shared" si="230"/>
        <v>40000</v>
      </c>
      <c r="O451" s="21">
        <f t="shared" si="230"/>
        <v>10000</v>
      </c>
      <c r="P451" s="21">
        <f t="shared" si="230"/>
        <v>10000</v>
      </c>
      <c r="Q451" s="21">
        <f t="shared" si="230"/>
        <v>40000</v>
      </c>
      <c r="R451" s="21">
        <f t="shared" si="230"/>
        <v>10000</v>
      </c>
      <c r="S451" s="21">
        <f t="shared" si="230"/>
        <v>10000</v>
      </c>
      <c r="T451" s="21">
        <f t="shared" si="230"/>
        <v>10000</v>
      </c>
      <c r="U451" s="21">
        <f t="shared" si="230"/>
        <v>10000</v>
      </c>
      <c r="V451" s="21"/>
      <c r="W451" s="21"/>
      <c r="X451" s="21"/>
      <c r="Y451" s="12"/>
    </row>
    <row r="452" spans="1:25" ht="30" hidden="1" x14ac:dyDescent="0.2">
      <c r="A452" s="29" t="s">
        <v>249</v>
      </c>
      <c r="B452" s="29">
        <v>11</v>
      </c>
      <c r="C452" s="30" t="s">
        <v>162</v>
      </c>
      <c r="D452" s="31">
        <v>3241</v>
      </c>
      <c r="E452" s="32" t="s">
        <v>205</v>
      </c>
      <c r="G452" s="1">
        <v>40000</v>
      </c>
      <c r="H452" s="1">
        <v>40000</v>
      </c>
      <c r="I452" s="1">
        <v>40000</v>
      </c>
      <c r="J452" s="1">
        <v>40000</v>
      </c>
      <c r="K452" s="1">
        <v>0</v>
      </c>
      <c r="L452" s="33">
        <f t="shared" si="216"/>
        <v>0</v>
      </c>
      <c r="M452" s="1">
        <v>40000</v>
      </c>
      <c r="N452" s="1">
        <v>40000</v>
      </c>
      <c r="O452" s="1">
        <v>10000</v>
      </c>
      <c r="P452" s="1">
        <f>O452</f>
        <v>10000</v>
      </c>
      <c r="Q452" s="1">
        <v>40000</v>
      </c>
      <c r="R452" s="1">
        <v>10000</v>
      </c>
      <c r="S452" s="1">
        <f>R452</f>
        <v>10000</v>
      </c>
      <c r="T452" s="1">
        <v>10000</v>
      </c>
      <c r="U452" s="1">
        <f>T452</f>
        <v>10000</v>
      </c>
    </row>
    <row r="453" spans="1:25" s="23" customFormat="1" ht="15.75" hidden="1" x14ac:dyDescent="0.2">
      <c r="A453" s="25" t="s">
        <v>249</v>
      </c>
      <c r="B453" s="25">
        <v>11</v>
      </c>
      <c r="C453" s="26" t="s">
        <v>162</v>
      </c>
      <c r="D453" s="27">
        <v>412</v>
      </c>
      <c r="E453" s="20"/>
      <c r="F453" s="20"/>
      <c r="G453" s="21">
        <f>SUM(G454)</f>
        <v>300000</v>
      </c>
      <c r="H453" s="21">
        <f t="shared" ref="H453:U453" si="231">SUM(H454)</f>
        <v>300000</v>
      </c>
      <c r="I453" s="21">
        <f t="shared" si="231"/>
        <v>300000</v>
      </c>
      <c r="J453" s="21">
        <f t="shared" si="231"/>
        <v>300000</v>
      </c>
      <c r="K453" s="21">
        <f t="shared" si="231"/>
        <v>0</v>
      </c>
      <c r="L453" s="22">
        <f t="shared" si="216"/>
        <v>0</v>
      </c>
      <c r="M453" s="21">
        <f t="shared" si="231"/>
        <v>400000</v>
      </c>
      <c r="N453" s="21">
        <f t="shared" si="231"/>
        <v>400000</v>
      </c>
      <c r="O453" s="21">
        <f t="shared" si="231"/>
        <v>300000</v>
      </c>
      <c r="P453" s="21">
        <f t="shared" si="231"/>
        <v>300000</v>
      </c>
      <c r="Q453" s="21">
        <f t="shared" si="231"/>
        <v>400000</v>
      </c>
      <c r="R453" s="21">
        <f t="shared" si="231"/>
        <v>300000</v>
      </c>
      <c r="S453" s="21">
        <f t="shared" si="231"/>
        <v>300000</v>
      </c>
      <c r="T453" s="21">
        <f t="shared" si="231"/>
        <v>300000</v>
      </c>
      <c r="U453" s="21">
        <f t="shared" si="231"/>
        <v>300000</v>
      </c>
      <c r="V453" s="21"/>
      <c r="W453" s="21"/>
      <c r="X453" s="21"/>
      <c r="Y453" s="12"/>
    </row>
    <row r="454" spans="1:25" hidden="1" x14ac:dyDescent="0.2">
      <c r="A454" s="29" t="s">
        <v>249</v>
      </c>
      <c r="B454" s="29">
        <v>11</v>
      </c>
      <c r="C454" s="30" t="s">
        <v>162</v>
      </c>
      <c r="D454" s="31">
        <v>4126</v>
      </c>
      <c r="E454" s="32" t="s">
        <v>84</v>
      </c>
      <c r="G454" s="1">
        <v>300000</v>
      </c>
      <c r="H454" s="1">
        <v>300000</v>
      </c>
      <c r="I454" s="1">
        <v>300000</v>
      </c>
      <c r="J454" s="1">
        <v>300000</v>
      </c>
      <c r="K454" s="1">
        <v>0</v>
      </c>
      <c r="L454" s="33">
        <f t="shared" si="216"/>
        <v>0</v>
      </c>
      <c r="M454" s="1">
        <v>400000</v>
      </c>
      <c r="N454" s="1">
        <v>400000</v>
      </c>
      <c r="O454" s="1">
        <v>300000</v>
      </c>
      <c r="P454" s="1">
        <f>O454</f>
        <v>300000</v>
      </c>
      <c r="Q454" s="1">
        <v>400000</v>
      </c>
      <c r="R454" s="1">
        <v>300000</v>
      </c>
      <c r="S454" s="1">
        <f>R454</f>
        <v>300000</v>
      </c>
      <c r="T454" s="1">
        <v>300000</v>
      </c>
      <c r="U454" s="1">
        <f>T454</f>
        <v>300000</v>
      </c>
    </row>
    <row r="455" spans="1:25" s="23" customFormat="1" ht="67.5" customHeight="1" x14ac:dyDescent="0.2">
      <c r="A455" s="277" t="s">
        <v>250</v>
      </c>
      <c r="B455" s="277"/>
      <c r="C455" s="277"/>
      <c r="D455" s="277"/>
      <c r="E455" s="20" t="s">
        <v>251</v>
      </c>
      <c r="F455" s="20" t="s">
        <v>237</v>
      </c>
      <c r="G455" s="21">
        <f>G456+G458+G461+G464</f>
        <v>2100000</v>
      </c>
      <c r="H455" s="21">
        <f t="shared" ref="H455:U455" si="232">H456+H458+H461+H464</f>
        <v>2100000</v>
      </c>
      <c r="I455" s="21">
        <f t="shared" si="232"/>
        <v>2100000</v>
      </c>
      <c r="J455" s="21">
        <f t="shared" si="232"/>
        <v>2100000</v>
      </c>
      <c r="K455" s="21">
        <f t="shared" si="232"/>
        <v>1365783.1800000002</v>
      </c>
      <c r="L455" s="22">
        <f t="shared" si="216"/>
        <v>65.037294285714296</v>
      </c>
      <c r="M455" s="21">
        <f t="shared" si="232"/>
        <v>3147000</v>
      </c>
      <c r="N455" s="21">
        <f t="shared" si="232"/>
        <v>3147000</v>
      </c>
      <c r="O455" s="21">
        <f t="shared" si="232"/>
        <v>1925000</v>
      </c>
      <c r="P455" s="21">
        <f t="shared" si="232"/>
        <v>1925000</v>
      </c>
      <c r="Q455" s="21">
        <f t="shared" si="232"/>
        <v>3147000</v>
      </c>
      <c r="R455" s="21">
        <f t="shared" si="232"/>
        <v>1925000</v>
      </c>
      <c r="S455" s="21">
        <f t="shared" si="232"/>
        <v>1925000</v>
      </c>
      <c r="T455" s="21">
        <f t="shared" si="232"/>
        <v>1925000</v>
      </c>
      <c r="U455" s="21">
        <f t="shared" si="232"/>
        <v>1925000</v>
      </c>
      <c r="V455" s="21"/>
      <c r="W455" s="21"/>
      <c r="X455" s="21"/>
      <c r="Y455" s="12"/>
    </row>
    <row r="456" spans="1:25" s="23" customFormat="1" ht="15.75" hidden="1" x14ac:dyDescent="0.2">
      <c r="A456" s="24" t="s">
        <v>250</v>
      </c>
      <c r="B456" s="25">
        <v>11</v>
      </c>
      <c r="C456" s="26" t="s">
        <v>101</v>
      </c>
      <c r="D456" s="27">
        <v>322</v>
      </c>
      <c r="E456" s="20"/>
      <c r="F456" s="20"/>
      <c r="G456" s="21">
        <f>SUM(G457)</f>
        <v>50000</v>
      </c>
      <c r="H456" s="21">
        <f t="shared" ref="H456:U456" si="233">SUM(H457)</f>
        <v>50000</v>
      </c>
      <c r="I456" s="21">
        <f t="shared" si="233"/>
        <v>50000</v>
      </c>
      <c r="J456" s="21">
        <f t="shared" si="233"/>
        <v>50000</v>
      </c>
      <c r="K456" s="21">
        <f t="shared" si="233"/>
        <v>3525</v>
      </c>
      <c r="L456" s="22">
        <f t="shared" si="216"/>
        <v>7.0499999999999989</v>
      </c>
      <c r="M456" s="21">
        <f t="shared" si="233"/>
        <v>50000</v>
      </c>
      <c r="N456" s="21">
        <f t="shared" si="233"/>
        <v>50000</v>
      </c>
      <c r="O456" s="21">
        <f t="shared" si="233"/>
        <v>0</v>
      </c>
      <c r="P456" s="21">
        <f t="shared" si="233"/>
        <v>0</v>
      </c>
      <c r="Q456" s="21">
        <f t="shared" si="233"/>
        <v>50000</v>
      </c>
      <c r="R456" s="21">
        <f t="shared" si="233"/>
        <v>0</v>
      </c>
      <c r="S456" s="21">
        <f t="shared" si="233"/>
        <v>0</v>
      </c>
      <c r="T456" s="21">
        <f t="shared" si="233"/>
        <v>0</v>
      </c>
      <c r="U456" s="21">
        <f t="shared" si="233"/>
        <v>0</v>
      </c>
      <c r="V456" s="21"/>
      <c r="W456" s="21"/>
      <c r="X456" s="21"/>
      <c r="Y456" s="12"/>
    </row>
    <row r="457" spans="1:25" ht="30" hidden="1" x14ac:dyDescent="0.2">
      <c r="A457" s="28" t="s">
        <v>250</v>
      </c>
      <c r="B457" s="29">
        <v>11</v>
      </c>
      <c r="C457" s="30" t="s">
        <v>101</v>
      </c>
      <c r="D457" s="31">
        <v>3224</v>
      </c>
      <c r="E457" s="32" t="s">
        <v>155</v>
      </c>
      <c r="G457" s="1">
        <v>50000</v>
      </c>
      <c r="H457" s="1">
        <v>50000</v>
      </c>
      <c r="I457" s="1">
        <v>50000</v>
      </c>
      <c r="J457" s="1">
        <v>50000</v>
      </c>
      <c r="K457" s="1">
        <v>3525</v>
      </c>
      <c r="L457" s="33">
        <f t="shared" si="216"/>
        <v>7.0499999999999989</v>
      </c>
      <c r="M457" s="1">
        <v>50000</v>
      </c>
      <c r="N457" s="1">
        <v>50000</v>
      </c>
      <c r="O457" s="1">
        <v>0</v>
      </c>
      <c r="P457" s="1">
        <f t="shared" ref="P457:P465" si="234">O457</f>
        <v>0</v>
      </c>
      <c r="Q457" s="1">
        <v>50000</v>
      </c>
      <c r="R457" s="1"/>
      <c r="S457" s="1">
        <f t="shared" ref="S457:S465" si="235">R457</f>
        <v>0</v>
      </c>
      <c r="T457" s="1"/>
      <c r="U457" s="1">
        <f t="shared" ref="U457:U465" si="236">T457</f>
        <v>0</v>
      </c>
    </row>
    <row r="458" spans="1:25" s="23" customFormat="1" ht="15.75" hidden="1" x14ac:dyDescent="0.2">
      <c r="A458" s="24" t="s">
        <v>250</v>
      </c>
      <c r="B458" s="25">
        <v>11</v>
      </c>
      <c r="C458" s="26" t="s">
        <v>101</v>
      </c>
      <c r="D458" s="27">
        <v>323</v>
      </c>
      <c r="E458" s="20"/>
      <c r="F458" s="20"/>
      <c r="G458" s="21">
        <f>SUM(G459:G460)</f>
        <v>600000</v>
      </c>
      <c r="H458" s="21">
        <f t="shared" ref="H458:U458" si="237">SUM(H459:H460)</f>
        <v>600000</v>
      </c>
      <c r="I458" s="21">
        <f t="shared" si="237"/>
        <v>600000</v>
      </c>
      <c r="J458" s="21">
        <f t="shared" si="237"/>
        <v>600000</v>
      </c>
      <c r="K458" s="21">
        <f t="shared" si="237"/>
        <v>528080.41</v>
      </c>
      <c r="L458" s="22">
        <f t="shared" si="216"/>
        <v>88.013401666666667</v>
      </c>
      <c r="M458" s="21">
        <f t="shared" si="237"/>
        <v>700000</v>
      </c>
      <c r="N458" s="21">
        <f t="shared" si="237"/>
        <v>700000</v>
      </c>
      <c r="O458" s="21">
        <f t="shared" si="237"/>
        <v>600000</v>
      </c>
      <c r="P458" s="21">
        <f t="shared" si="237"/>
        <v>600000</v>
      </c>
      <c r="Q458" s="21">
        <f t="shared" si="237"/>
        <v>700000</v>
      </c>
      <c r="R458" s="21">
        <f t="shared" si="237"/>
        <v>600000</v>
      </c>
      <c r="S458" s="21">
        <f t="shared" si="237"/>
        <v>600000</v>
      </c>
      <c r="T458" s="21">
        <f t="shared" si="237"/>
        <v>600000</v>
      </c>
      <c r="U458" s="21">
        <f t="shared" si="237"/>
        <v>600000</v>
      </c>
      <c r="V458" s="21"/>
      <c r="W458" s="21"/>
      <c r="X458" s="21"/>
      <c r="Y458" s="12"/>
    </row>
    <row r="459" spans="1:25" s="23" customFormat="1" ht="15.75" hidden="1" x14ac:dyDescent="0.2">
      <c r="A459" s="28" t="s">
        <v>250</v>
      </c>
      <c r="B459" s="29">
        <v>11</v>
      </c>
      <c r="C459" s="30" t="s">
        <v>101</v>
      </c>
      <c r="D459" s="31">
        <v>3232</v>
      </c>
      <c r="E459" s="32" t="s">
        <v>53</v>
      </c>
      <c r="F459" s="32"/>
      <c r="G459" s="1">
        <v>500000</v>
      </c>
      <c r="H459" s="1">
        <v>500000</v>
      </c>
      <c r="I459" s="1">
        <v>500000</v>
      </c>
      <c r="J459" s="1">
        <v>500000</v>
      </c>
      <c r="K459" s="1">
        <v>430777.13</v>
      </c>
      <c r="L459" s="33">
        <f t="shared" si="216"/>
        <v>86.155426000000006</v>
      </c>
      <c r="M459" s="1">
        <v>500000</v>
      </c>
      <c r="N459" s="1">
        <v>500000</v>
      </c>
      <c r="O459" s="1">
        <v>400000</v>
      </c>
      <c r="P459" s="1">
        <f t="shared" si="234"/>
        <v>400000</v>
      </c>
      <c r="Q459" s="1">
        <v>500000</v>
      </c>
      <c r="R459" s="1">
        <v>400000</v>
      </c>
      <c r="S459" s="1">
        <f t="shared" si="235"/>
        <v>400000</v>
      </c>
      <c r="T459" s="1">
        <v>400000</v>
      </c>
      <c r="U459" s="1">
        <f t="shared" si="236"/>
        <v>400000</v>
      </c>
      <c r="V459" s="21"/>
      <c r="W459" s="21"/>
      <c r="X459" s="21"/>
      <c r="Y459" s="12"/>
    </row>
    <row r="460" spans="1:25" hidden="1" x14ac:dyDescent="0.2">
      <c r="A460" s="28" t="s">
        <v>250</v>
      </c>
      <c r="B460" s="29">
        <v>11</v>
      </c>
      <c r="C460" s="30" t="s">
        <v>101</v>
      </c>
      <c r="D460" s="31">
        <v>3237</v>
      </c>
      <c r="E460" s="32" t="s">
        <v>58</v>
      </c>
      <c r="G460" s="1">
        <v>100000</v>
      </c>
      <c r="H460" s="1">
        <v>100000</v>
      </c>
      <c r="I460" s="1">
        <v>100000</v>
      </c>
      <c r="J460" s="1">
        <v>100000</v>
      </c>
      <c r="K460" s="1">
        <v>97303.28</v>
      </c>
      <c r="L460" s="33">
        <f t="shared" si="216"/>
        <v>97.303280000000001</v>
      </c>
      <c r="M460" s="1">
        <v>200000</v>
      </c>
      <c r="N460" s="1">
        <v>200000</v>
      </c>
      <c r="O460" s="1">
        <v>200000</v>
      </c>
      <c r="P460" s="1">
        <f t="shared" si="234"/>
        <v>200000</v>
      </c>
      <c r="Q460" s="1">
        <v>200000</v>
      </c>
      <c r="R460" s="1">
        <v>200000</v>
      </c>
      <c r="S460" s="1">
        <f t="shared" si="235"/>
        <v>200000</v>
      </c>
      <c r="T460" s="1">
        <v>200000</v>
      </c>
      <c r="U460" s="1">
        <f t="shared" si="236"/>
        <v>200000</v>
      </c>
    </row>
    <row r="461" spans="1:25" s="23" customFormat="1" ht="15.75" hidden="1" x14ac:dyDescent="0.2">
      <c r="A461" s="24" t="s">
        <v>250</v>
      </c>
      <c r="B461" s="25">
        <v>11</v>
      </c>
      <c r="C461" s="26" t="s">
        <v>101</v>
      </c>
      <c r="D461" s="27">
        <v>422</v>
      </c>
      <c r="E461" s="20"/>
      <c r="F461" s="20"/>
      <c r="G461" s="21">
        <f>SUM(G462:G463)</f>
        <v>450000</v>
      </c>
      <c r="H461" s="21">
        <f t="shared" ref="H461:U461" si="238">SUM(H462:H463)</f>
        <v>450000</v>
      </c>
      <c r="I461" s="21">
        <f t="shared" si="238"/>
        <v>450000</v>
      </c>
      <c r="J461" s="21">
        <f t="shared" si="238"/>
        <v>450000</v>
      </c>
      <c r="K461" s="21">
        <f t="shared" si="238"/>
        <v>145522.77000000002</v>
      </c>
      <c r="L461" s="22">
        <f t="shared" si="216"/>
        <v>32.338393333333336</v>
      </c>
      <c r="M461" s="21">
        <f t="shared" si="238"/>
        <v>600000</v>
      </c>
      <c r="N461" s="21">
        <f t="shared" si="238"/>
        <v>600000</v>
      </c>
      <c r="O461" s="21">
        <f t="shared" si="238"/>
        <v>175000</v>
      </c>
      <c r="P461" s="21">
        <f t="shared" si="238"/>
        <v>175000</v>
      </c>
      <c r="Q461" s="21">
        <f t="shared" si="238"/>
        <v>600000</v>
      </c>
      <c r="R461" s="21">
        <f t="shared" si="238"/>
        <v>175000</v>
      </c>
      <c r="S461" s="21">
        <f t="shared" si="238"/>
        <v>175000</v>
      </c>
      <c r="T461" s="21">
        <f t="shared" si="238"/>
        <v>175000</v>
      </c>
      <c r="U461" s="21">
        <f t="shared" si="238"/>
        <v>175000</v>
      </c>
      <c r="V461" s="21"/>
      <c r="W461" s="21"/>
      <c r="X461" s="21"/>
      <c r="Y461" s="12"/>
    </row>
    <row r="462" spans="1:25" hidden="1" x14ac:dyDescent="0.2">
      <c r="A462" s="28" t="s">
        <v>250</v>
      </c>
      <c r="B462" s="29">
        <v>11</v>
      </c>
      <c r="C462" s="30" t="s">
        <v>101</v>
      </c>
      <c r="D462" s="31">
        <v>4221</v>
      </c>
      <c r="E462" s="32" t="s">
        <v>74</v>
      </c>
      <c r="G462" s="1">
        <v>250000</v>
      </c>
      <c r="H462" s="1">
        <v>250000</v>
      </c>
      <c r="I462" s="1">
        <v>250000</v>
      </c>
      <c r="J462" s="1">
        <v>250000</v>
      </c>
      <c r="K462" s="1">
        <v>120754.27</v>
      </c>
      <c r="L462" s="33">
        <f t="shared" si="216"/>
        <v>48.301708000000005</v>
      </c>
      <c r="M462" s="1">
        <v>400000</v>
      </c>
      <c r="N462" s="1">
        <v>400000</v>
      </c>
      <c r="O462" s="1">
        <v>125000</v>
      </c>
      <c r="P462" s="1">
        <f t="shared" si="234"/>
        <v>125000</v>
      </c>
      <c r="Q462" s="1">
        <v>400000</v>
      </c>
      <c r="R462" s="1">
        <v>125000</v>
      </c>
      <c r="S462" s="1">
        <f t="shared" si="235"/>
        <v>125000</v>
      </c>
      <c r="T462" s="1">
        <v>125000</v>
      </c>
      <c r="U462" s="1">
        <f t="shared" si="236"/>
        <v>125000</v>
      </c>
    </row>
    <row r="463" spans="1:25" s="23" customFormat="1" ht="15" hidden="1" customHeight="1" x14ac:dyDescent="0.2">
      <c r="A463" s="28" t="s">
        <v>250</v>
      </c>
      <c r="B463" s="29">
        <v>11</v>
      </c>
      <c r="C463" s="30" t="s">
        <v>101</v>
      </c>
      <c r="D463" s="31">
        <v>4223</v>
      </c>
      <c r="E463" s="32" t="s">
        <v>76</v>
      </c>
      <c r="F463" s="32"/>
      <c r="G463" s="1">
        <v>200000</v>
      </c>
      <c r="H463" s="1">
        <v>200000</v>
      </c>
      <c r="I463" s="1">
        <v>200000</v>
      </c>
      <c r="J463" s="1">
        <v>200000</v>
      </c>
      <c r="K463" s="1">
        <v>24768.5</v>
      </c>
      <c r="L463" s="33">
        <f t="shared" si="216"/>
        <v>12.38425</v>
      </c>
      <c r="M463" s="1">
        <v>200000</v>
      </c>
      <c r="N463" s="1">
        <v>200000</v>
      </c>
      <c r="O463" s="1">
        <v>50000</v>
      </c>
      <c r="P463" s="1">
        <f t="shared" si="234"/>
        <v>50000</v>
      </c>
      <c r="Q463" s="1">
        <v>200000</v>
      </c>
      <c r="R463" s="1">
        <v>50000</v>
      </c>
      <c r="S463" s="1">
        <f t="shared" si="235"/>
        <v>50000</v>
      </c>
      <c r="T463" s="1">
        <v>50000</v>
      </c>
      <c r="U463" s="1">
        <f t="shared" si="236"/>
        <v>50000</v>
      </c>
      <c r="V463" s="21"/>
      <c r="W463" s="21"/>
      <c r="X463" s="21"/>
      <c r="Y463" s="12"/>
    </row>
    <row r="464" spans="1:25" s="23" customFormat="1" ht="15" hidden="1" customHeight="1" x14ac:dyDescent="0.2">
      <c r="A464" s="24" t="s">
        <v>250</v>
      </c>
      <c r="B464" s="25">
        <v>11</v>
      </c>
      <c r="C464" s="26" t="s">
        <v>101</v>
      </c>
      <c r="D464" s="27">
        <v>451</v>
      </c>
      <c r="E464" s="20"/>
      <c r="F464" s="20"/>
      <c r="G464" s="21">
        <f>SUM(G465)</f>
        <v>1000000</v>
      </c>
      <c r="H464" s="21">
        <f t="shared" ref="H464:U464" si="239">SUM(H465)</f>
        <v>1000000</v>
      </c>
      <c r="I464" s="21">
        <f t="shared" si="239"/>
        <v>1000000</v>
      </c>
      <c r="J464" s="21">
        <f t="shared" si="239"/>
        <v>1000000</v>
      </c>
      <c r="K464" s="21">
        <f t="shared" si="239"/>
        <v>688655</v>
      </c>
      <c r="L464" s="22">
        <f t="shared" si="216"/>
        <v>68.865499999999997</v>
      </c>
      <c r="M464" s="21">
        <f t="shared" si="239"/>
        <v>1797000</v>
      </c>
      <c r="N464" s="21">
        <f t="shared" si="239"/>
        <v>1797000</v>
      </c>
      <c r="O464" s="21">
        <f t="shared" si="239"/>
        <v>1150000</v>
      </c>
      <c r="P464" s="21">
        <f t="shared" si="239"/>
        <v>1150000</v>
      </c>
      <c r="Q464" s="21">
        <f t="shared" si="239"/>
        <v>1797000</v>
      </c>
      <c r="R464" s="21">
        <f t="shared" si="239"/>
        <v>1150000</v>
      </c>
      <c r="S464" s="21">
        <f t="shared" si="239"/>
        <v>1150000</v>
      </c>
      <c r="T464" s="21">
        <f t="shared" si="239"/>
        <v>1150000</v>
      </c>
      <c r="U464" s="21">
        <f t="shared" si="239"/>
        <v>1150000</v>
      </c>
      <c r="V464" s="21"/>
      <c r="W464" s="21"/>
      <c r="X464" s="21"/>
      <c r="Y464" s="12"/>
    </row>
    <row r="465" spans="1:25" hidden="1" x14ac:dyDescent="0.2">
      <c r="A465" s="28" t="s">
        <v>250</v>
      </c>
      <c r="B465" s="29">
        <v>11</v>
      </c>
      <c r="C465" s="30" t="s">
        <v>101</v>
      </c>
      <c r="D465" s="31">
        <v>4511</v>
      </c>
      <c r="E465" s="32" t="s">
        <v>91</v>
      </c>
      <c r="G465" s="1">
        <v>1000000</v>
      </c>
      <c r="H465" s="1">
        <v>1000000</v>
      </c>
      <c r="I465" s="1">
        <v>1000000</v>
      </c>
      <c r="J465" s="1">
        <v>1000000</v>
      </c>
      <c r="K465" s="1">
        <v>688655</v>
      </c>
      <c r="L465" s="33">
        <f t="shared" si="216"/>
        <v>68.865499999999997</v>
      </c>
      <c r="M465" s="1">
        <v>1797000</v>
      </c>
      <c r="N465" s="1">
        <v>1797000</v>
      </c>
      <c r="O465" s="1">
        <v>1150000</v>
      </c>
      <c r="P465" s="1">
        <f t="shared" si="234"/>
        <v>1150000</v>
      </c>
      <c r="Q465" s="1">
        <v>1797000</v>
      </c>
      <c r="R465" s="1">
        <v>1150000</v>
      </c>
      <c r="S465" s="1">
        <f t="shared" si="235"/>
        <v>1150000</v>
      </c>
      <c r="T465" s="1">
        <v>1150000</v>
      </c>
      <c r="U465" s="1">
        <f t="shared" si="236"/>
        <v>1150000</v>
      </c>
    </row>
    <row r="466" spans="1:25" s="47" customFormat="1" ht="15.75" x14ac:dyDescent="0.2">
      <c r="A466" s="293" t="s">
        <v>252</v>
      </c>
      <c r="B466" s="293"/>
      <c r="C466" s="293"/>
      <c r="D466" s="293"/>
      <c r="E466" s="293"/>
      <c r="F466" s="293"/>
      <c r="G466" s="45">
        <f>G467+G504+G572</f>
        <v>1516692750</v>
      </c>
      <c r="H466" s="45">
        <f>H467+H504+H572</f>
        <v>1514542750</v>
      </c>
      <c r="I466" s="45">
        <f>I467+I504+I572</f>
        <v>1238409240</v>
      </c>
      <c r="J466" s="45">
        <f>J467+J504+J572</f>
        <v>1234914240</v>
      </c>
      <c r="K466" s="45">
        <f>K467+K504+K572</f>
        <v>1228221403.4400003</v>
      </c>
      <c r="L466" s="46">
        <f t="shared" si="216"/>
        <v>99.177344917097059</v>
      </c>
      <c r="M466" s="45">
        <f t="shared" ref="M466:U466" si="240">M467+M504+M572</f>
        <v>1539400000</v>
      </c>
      <c r="N466" s="45">
        <f>N467+N504+N572</f>
        <v>1538700000</v>
      </c>
      <c r="O466" s="45">
        <f t="shared" si="240"/>
        <v>1356900000</v>
      </c>
      <c r="P466" s="45">
        <f t="shared" si="240"/>
        <v>1356900000</v>
      </c>
      <c r="Q466" s="45">
        <f t="shared" si="240"/>
        <v>1539085000</v>
      </c>
      <c r="R466" s="45">
        <f t="shared" si="240"/>
        <v>1329780000</v>
      </c>
      <c r="S466" s="45">
        <f t="shared" si="240"/>
        <v>1329780000</v>
      </c>
      <c r="T466" s="45">
        <f t="shared" si="240"/>
        <v>1303150000</v>
      </c>
      <c r="U466" s="45">
        <f t="shared" si="240"/>
        <v>1303150000</v>
      </c>
      <c r="V466" s="83"/>
      <c r="W466" s="83"/>
      <c r="X466" s="83"/>
      <c r="Y466" s="88"/>
    </row>
    <row r="467" spans="1:25" s="23" customFormat="1" ht="15.75" x14ac:dyDescent="0.2">
      <c r="A467" s="282" t="s">
        <v>253</v>
      </c>
      <c r="B467" s="282"/>
      <c r="C467" s="282"/>
      <c r="D467" s="282"/>
      <c r="E467" s="282"/>
      <c r="F467" s="282"/>
      <c r="G467" s="18">
        <f>G468+G471+G474+G477+G480+G485+G488+G493+G496+G499</f>
        <v>1395877750</v>
      </c>
      <c r="H467" s="18">
        <f t="shared" ref="H467:U467" si="241">H468+H471+H474+H477+H480+H485+H488+H493+H496+H499</f>
        <v>1394847750</v>
      </c>
      <c r="I467" s="18">
        <f t="shared" si="241"/>
        <v>1001087240</v>
      </c>
      <c r="J467" s="18">
        <f t="shared" si="241"/>
        <v>1000057240</v>
      </c>
      <c r="K467" s="18">
        <f t="shared" si="241"/>
        <v>994694321.29000008</v>
      </c>
      <c r="L467" s="19">
        <f t="shared" si="216"/>
        <v>99.361402437813524</v>
      </c>
      <c r="M467" s="18">
        <f t="shared" si="241"/>
        <v>1432330000</v>
      </c>
      <c r="N467" s="18">
        <f t="shared" si="241"/>
        <v>1431630000</v>
      </c>
      <c r="O467" s="18">
        <f t="shared" si="241"/>
        <v>1225380000</v>
      </c>
      <c r="P467" s="18">
        <f t="shared" si="241"/>
        <v>1225380000</v>
      </c>
      <c r="Q467" s="18">
        <f t="shared" si="241"/>
        <v>1431880000</v>
      </c>
      <c r="R467" s="18">
        <f t="shared" si="241"/>
        <v>1197480000</v>
      </c>
      <c r="S467" s="18">
        <f t="shared" si="241"/>
        <v>1197480000</v>
      </c>
      <c r="T467" s="18">
        <f t="shared" si="241"/>
        <v>1210780000</v>
      </c>
      <c r="U467" s="18">
        <f t="shared" si="241"/>
        <v>1210780000</v>
      </c>
      <c r="V467" s="21"/>
      <c r="W467" s="21"/>
      <c r="X467" s="21"/>
      <c r="Y467" s="12"/>
    </row>
    <row r="468" spans="1:25" s="23" customFormat="1" ht="78.75" x14ac:dyDescent="0.2">
      <c r="A468" s="277" t="s">
        <v>254</v>
      </c>
      <c r="B468" s="278"/>
      <c r="C468" s="278"/>
      <c r="D468" s="278"/>
      <c r="E468" s="63" t="s">
        <v>255</v>
      </c>
      <c r="F468" s="38" t="s">
        <v>256</v>
      </c>
      <c r="G468" s="21">
        <f>SUM(G469)</f>
        <v>200000</v>
      </c>
      <c r="H468" s="21">
        <f t="shared" ref="H468:U469" si="242">SUM(H469)</f>
        <v>200000</v>
      </c>
      <c r="I468" s="21">
        <f t="shared" si="242"/>
        <v>200000</v>
      </c>
      <c r="J468" s="21">
        <f t="shared" si="242"/>
        <v>200000</v>
      </c>
      <c r="K468" s="21">
        <f t="shared" si="242"/>
        <v>82500</v>
      </c>
      <c r="L468" s="22">
        <f t="shared" si="216"/>
        <v>41.25</v>
      </c>
      <c r="M468" s="21">
        <f t="shared" si="242"/>
        <v>200000</v>
      </c>
      <c r="N468" s="21">
        <f t="shared" si="242"/>
        <v>200000</v>
      </c>
      <c r="O468" s="21">
        <f t="shared" si="242"/>
        <v>400000</v>
      </c>
      <c r="P468" s="21">
        <f t="shared" si="242"/>
        <v>400000</v>
      </c>
      <c r="Q468" s="21">
        <f t="shared" si="242"/>
        <v>200000</v>
      </c>
      <c r="R468" s="21">
        <f t="shared" si="242"/>
        <v>300000</v>
      </c>
      <c r="S468" s="21">
        <f t="shared" si="242"/>
        <v>300000</v>
      </c>
      <c r="T468" s="21">
        <f t="shared" si="242"/>
        <v>200000</v>
      </c>
      <c r="U468" s="21">
        <f t="shared" si="242"/>
        <v>200000</v>
      </c>
      <c r="V468" s="21"/>
      <c r="W468" s="21"/>
      <c r="X468" s="21"/>
      <c r="Y468" s="12"/>
    </row>
    <row r="469" spans="1:25" s="23" customFormat="1" ht="15.75" hidden="1" x14ac:dyDescent="0.2">
      <c r="A469" s="24" t="s">
        <v>257</v>
      </c>
      <c r="B469" s="24">
        <v>11</v>
      </c>
      <c r="C469" s="49" t="s">
        <v>258</v>
      </c>
      <c r="D469" s="40">
        <v>323</v>
      </c>
      <c r="E469" s="20"/>
      <c r="F469" s="20"/>
      <c r="G469" s="21">
        <f>SUM(G470)</f>
        <v>200000</v>
      </c>
      <c r="H469" s="21">
        <f t="shared" si="242"/>
        <v>200000</v>
      </c>
      <c r="I469" s="21">
        <f t="shared" si="242"/>
        <v>200000</v>
      </c>
      <c r="J469" s="21">
        <f t="shared" si="242"/>
        <v>200000</v>
      </c>
      <c r="K469" s="21">
        <f t="shared" si="242"/>
        <v>82500</v>
      </c>
      <c r="L469" s="22">
        <f t="shared" si="216"/>
        <v>41.25</v>
      </c>
      <c r="M469" s="21">
        <f t="shared" si="242"/>
        <v>200000</v>
      </c>
      <c r="N469" s="21">
        <f t="shared" si="242"/>
        <v>200000</v>
      </c>
      <c r="O469" s="21">
        <f t="shared" si="242"/>
        <v>400000</v>
      </c>
      <c r="P469" s="21">
        <f t="shared" si="242"/>
        <v>400000</v>
      </c>
      <c r="Q469" s="21">
        <f t="shared" si="242"/>
        <v>200000</v>
      </c>
      <c r="R469" s="21">
        <f t="shared" si="242"/>
        <v>300000</v>
      </c>
      <c r="S469" s="21">
        <f t="shared" si="242"/>
        <v>300000</v>
      </c>
      <c r="T469" s="21">
        <f t="shared" si="242"/>
        <v>200000</v>
      </c>
      <c r="U469" s="21">
        <f t="shared" si="242"/>
        <v>200000</v>
      </c>
      <c r="V469" s="21"/>
      <c r="W469" s="21"/>
      <c r="X469" s="21"/>
      <c r="Y469" s="12"/>
    </row>
    <row r="470" spans="1:25" hidden="1" x14ac:dyDescent="0.2">
      <c r="A470" s="28" t="s">
        <v>257</v>
      </c>
      <c r="B470" s="28">
        <v>11</v>
      </c>
      <c r="C470" s="50" t="s">
        <v>258</v>
      </c>
      <c r="D470" s="53">
        <v>3238</v>
      </c>
      <c r="E470" s="32" t="s">
        <v>59</v>
      </c>
      <c r="G470" s="1">
        <v>200000</v>
      </c>
      <c r="H470" s="1">
        <v>200000</v>
      </c>
      <c r="I470" s="1">
        <v>200000</v>
      </c>
      <c r="J470" s="1">
        <v>200000</v>
      </c>
      <c r="K470" s="1">
        <v>82500</v>
      </c>
      <c r="L470" s="33">
        <f t="shared" si="216"/>
        <v>41.25</v>
      </c>
      <c r="M470" s="1">
        <v>200000</v>
      </c>
      <c r="N470" s="1">
        <v>200000</v>
      </c>
      <c r="O470" s="1">
        <v>400000</v>
      </c>
      <c r="P470" s="1">
        <f>O470</f>
        <v>400000</v>
      </c>
      <c r="Q470" s="1">
        <v>200000</v>
      </c>
      <c r="R470" s="1">
        <v>300000</v>
      </c>
      <c r="S470" s="1">
        <f>R470</f>
        <v>300000</v>
      </c>
      <c r="T470" s="1">
        <v>200000</v>
      </c>
      <c r="U470" s="1">
        <f>T470</f>
        <v>200000</v>
      </c>
    </row>
    <row r="471" spans="1:25" s="23" customFormat="1" ht="78.75" x14ac:dyDescent="0.2">
      <c r="A471" s="277" t="s">
        <v>259</v>
      </c>
      <c r="B471" s="278"/>
      <c r="C471" s="278"/>
      <c r="D471" s="278"/>
      <c r="E471" s="20" t="s">
        <v>260</v>
      </c>
      <c r="F471" s="38" t="s">
        <v>256</v>
      </c>
      <c r="G471" s="21">
        <f>SUM(G472)</f>
        <v>190000</v>
      </c>
      <c r="H471" s="21">
        <f t="shared" ref="H471:U472" si="243">SUM(H472)</f>
        <v>190000</v>
      </c>
      <c r="I471" s="21">
        <f t="shared" si="243"/>
        <v>190000</v>
      </c>
      <c r="J471" s="21">
        <f t="shared" si="243"/>
        <v>190000</v>
      </c>
      <c r="K471" s="21">
        <f t="shared" si="243"/>
        <v>100177.3</v>
      </c>
      <c r="L471" s="22">
        <f t="shared" si="216"/>
        <v>52.72489473684211</v>
      </c>
      <c r="M471" s="21">
        <f t="shared" si="243"/>
        <v>100000</v>
      </c>
      <c r="N471" s="21">
        <f t="shared" si="243"/>
        <v>100000</v>
      </c>
      <c r="O471" s="21">
        <f t="shared" si="243"/>
        <v>150000</v>
      </c>
      <c r="P471" s="21">
        <f t="shared" si="243"/>
        <v>150000</v>
      </c>
      <c r="Q471" s="21">
        <f t="shared" si="243"/>
        <v>100000</v>
      </c>
      <c r="R471" s="21">
        <f t="shared" si="243"/>
        <v>150000</v>
      </c>
      <c r="S471" s="21">
        <f t="shared" si="243"/>
        <v>150000</v>
      </c>
      <c r="T471" s="21">
        <f t="shared" si="243"/>
        <v>150000</v>
      </c>
      <c r="U471" s="21">
        <f t="shared" si="243"/>
        <v>150000</v>
      </c>
      <c r="V471" s="21"/>
      <c r="W471" s="21"/>
      <c r="X471" s="21"/>
      <c r="Y471" s="12"/>
    </row>
    <row r="472" spans="1:25" s="23" customFormat="1" ht="15.75" hidden="1" x14ac:dyDescent="0.2">
      <c r="A472" s="24" t="s">
        <v>261</v>
      </c>
      <c r="B472" s="24">
        <v>11</v>
      </c>
      <c r="C472" s="49" t="s">
        <v>258</v>
      </c>
      <c r="D472" s="40">
        <v>323</v>
      </c>
      <c r="E472" s="20"/>
      <c r="F472" s="20"/>
      <c r="G472" s="21">
        <f>SUM(G473)</f>
        <v>190000</v>
      </c>
      <c r="H472" s="21">
        <f t="shared" si="243"/>
        <v>190000</v>
      </c>
      <c r="I472" s="21">
        <f t="shared" si="243"/>
        <v>190000</v>
      </c>
      <c r="J472" s="21">
        <f t="shared" si="243"/>
        <v>190000</v>
      </c>
      <c r="K472" s="21">
        <f t="shared" si="243"/>
        <v>100177.3</v>
      </c>
      <c r="L472" s="22">
        <f t="shared" si="216"/>
        <v>52.72489473684211</v>
      </c>
      <c r="M472" s="21">
        <f t="shared" si="243"/>
        <v>100000</v>
      </c>
      <c r="N472" s="21">
        <f t="shared" si="243"/>
        <v>100000</v>
      </c>
      <c r="O472" s="21">
        <f t="shared" si="243"/>
        <v>150000</v>
      </c>
      <c r="P472" s="21">
        <f t="shared" si="243"/>
        <v>150000</v>
      </c>
      <c r="Q472" s="21">
        <f t="shared" si="243"/>
        <v>100000</v>
      </c>
      <c r="R472" s="21">
        <f t="shared" si="243"/>
        <v>150000</v>
      </c>
      <c r="S472" s="21">
        <f t="shared" si="243"/>
        <v>150000</v>
      </c>
      <c r="T472" s="21">
        <f t="shared" si="243"/>
        <v>150000</v>
      </c>
      <c r="U472" s="21">
        <f t="shared" si="243"/>
        <v>150000</v>
      </c>
      <c r="V472" s="21"/>
      <c r="W472" s="21"/>
      <c r="X472" s="21"/>
      <c r="Y472" s="12"/>
    </row>
    <row r="473" spans="1:25" hidden="1" x14ac:dyDescent="0.2">
      <c r="A473" s="28" t="s">
        <v>261</v>
      </c>
      <c r="B473" s="28">
        <v>11</v>
      </c>
      <c r="C473" s="50" t="s">
        <v>258</v>
      </c>
      <c r="D473" s="53">
        <v>3237</v>
      </c>
      <c r="E473" s="32" t="s">
        <v>58</v>
      </c>
      <c r="G473" s="1">
        <v>190000</v>
      </c>
      <c r="H473" s="1">
        <v>190000</v>
      </c>
      <c r="I473" s="1">
        <v>190000</v>
      </c>
      <c r="J473" s="1">
        <v>190000</v>
      </c>
      <c r="K473" s="1">
        <v>100177.3</v>
      </c>
      <c r="L473" s="33">
        <f t="shared" si="216"/>
        <v>52.72489473684211</v>
      </c>
      <c r="M473" s="1">
        <v>100000</v>
      </c>
      <c r="N473" s="1">
        <v>100000</v>
      </c>
      <c r="O473" s="1">
        <v>150000</v>
      </c>
      <c r="P473" s="1">
        <f>O473</f>
        <v>150000</v>
      </c>
      <c r="Q473" s="1">
        <v>100000</v>
      </c>
      <c r="R473" s="1">
        <v>150000</v>
      </c>
      <c r="S473" s="1">
        <f>R473</f>
        <v>150000</v>
      </c>
      <c r="T473" s="1">
        <v>150000</v>
      </c>
      <c r="U473" s="1">
        <f>T473</f>
        <v>150000</v>
      </c>
    </row>
    <row r="474" spans="1:25" ht="78.75" x14ac:dyDescent="0.2">
      <c r="A474" s="278" t="s">
        <v>262</v>
      </c>
      <c r="B474" s="278"/>
      <c r="C474" s="278"/>
      <c r="D474" s="278"/>
      <c r="E474" s="20" t="s">
        <v>263</v>
      </c>
      <c r="F474" s="38" t="s">
        <v>256</v>
      </c>
      <c r="G474" s="21">
        <f>SUM(G475)</f>
        <v>25300000</v>
      </c>
      <c r="H474" s="21">
        <f t="shared" ref="H474:U475" si="244">SUM(H475)</f>
        <v>25300000</v>
      </c>
      <c r="I474" s="21">
        <f t="shared" si="244"/>
        <v>25300000</v>
      </c>
      <c r="J474" s="21">
        <f t="shared" si="244"/>
        <v>25300000</v>
      </c>
      <c r="K474" s="21">
        <f t="shared" si="244"/>
        <v>21401312.219999999</v>
      </c>
      <c r="L474" s="22">
        <f t="shared" si="216"/>
        <v>84.590166877470352</v>
      </c>
      <c r="M474" s="21">
        <f t="shared" si="244"/>
        <v>25400000</v>
      </c>
      <c r="N474" s="21">
        <f t="shared" si="244"/>
        <v>25400000</v>
      </c>
      <c r="O474" s="21">
        <f t="shared" si="244"/>
        <v>27000000</v>
      </c>
      <c r="P474" s="21">
        <f t="shared" si="244"/>
        <v>27000000</v>
      </c>
      <c r="Q474" s="21">
        <f t="shared" si="244"/>
        <v>25650000</v>
      </c>
      <c r="R474" s="21">
        <f t="shared" si="244"/>
        <v>28000000</v>
      </c>
      <c r="S474" s="21">
        <f t="shared" si="244"/>
        <v>28000000</v>
      </c>
      <c r="T474" s="21">
        <f t="shared" si="244"/>
        <v>28000000</v>
      </c>
      <c r="U474" s="21">
        <f t="shared" si="244"/>
        <v>28000000</v>
      </c>
    </row>
    <row r="475" spans="1:25" s="23" customFormat="1" ht="15.75" hidden="1" x14ac:dyDescent="0.2">
      <c r="A475" s="24" t="s">
        <v>264</v>
      </c>
      <c r="B475" s="24">
        <v>11</v>
      </c>
      <c r="C475" s="49" t="s">
        <v>258</v>
      </c>
      <c r="D475" s="40">
        <v>372</v>
      </c>
      <c r="E475" s="20"/>
      <c r="F475" s="20"/>
      <c r="G475" s="21">
        <f>SUM(G476)</f>
        <v>25300000</v>
      </c>
      <c r="H475" s="21">
        <f t="shared" si="244"/>
        <v>25300000</v>
      </c>
      <c r="I475" s="21">
        <f t="shared" si="244"/>
        <v>25300000</v>
      </c>
      <c r="J475" s="21">
        <f t="shared" si="244"/>
        <v>25300000</v>
      </c>
      <c r="K475" s="21">
        <f t="shared" si="244"/>
        <v>21401312.219999999</v>
      </c>
      <c r="L475" s="22">
        <f t="shared" si="216"/>
        <v>84.590166877470352</v>
      </c>
      <c r="M475" s="21">
        <f t="shared" si="244"/>
        <v>25400000</v>
      </c>
      <c r="N475" s="21">
        <f t="shared" si="244"/>
        <v>25400000</v>
      </c>
      <c r="O475" s="21">
        <f t="shared" si="244"/>
        <v>27000000</v>
      </c>
      <c r="P475" s="21">
        <f t="shared" si="244"/>
        <v>27000000</v>
      </c>
      <c r="Q475" s="21">
        <f t="shared" si="244"/>
        <v>25650000</v>
      </c>
      <c r="R475" s="21">
        <f t="shared" si="244"/>
        <v>28000000</v>
      </c>
      <c r="S475" s="21">
        <f t="shared" si="244"/>
        <v>28000000</v>
      </c>
      <c r="T475" s="21">
        <f t="shared" si="244"/>
        <v>28000000</v>
      </c>
      <c r="U475" s="21">
        <f t="shared" si="244"/>
        <v>28000000</v>
      </c>
      <c r="V475" s="21"/>
      <c r="W475" s="21"/>
      <c r="X475" s="21"/>
      <c r="Y475" s="12"/>
    </row>
    <row r="476" spans="1:25" hidden="1" x14ac:dyDescent="0.2">
      <c r="A476" s="28" t="s">
        <v>264</v>
      </c>
      <c r="B476" s="28">
        <v>11</v>
      </c>
      <c r="C476" s="50" t="s">
        <v>258</v>
      </c>
      <c r="D476" s="53">
        <v>3721</v>
      </c>
      <c r="E476" s="32" t="s">
        <v>265</v>
      </c>
      <c r="G476" s="1">
        <v>25300000</v>
      </c>
      <c r="H476" s="1">
        <v>25300000</v>
      </c>
      <c r="I476" s="1">
        <v>25300000</v>
      </c>
      <c r="J476" s="1">
        <v>25300000</v>
      </c>
      <c r="K476" s="1">
        <v>21401312.219999999</v>
      </c>
      <c r="L476" s="33">
        <f t="shared" si="216"/>
        <v>84.590166877470352</v>
      </c>
      <c r="M476" s="1">
        <v>25400000</v>
      </c>
      <c r="N476" s="1">
        <v>25400000</v>
      </c>
      <c r="O476" s="1">
        <v>27000000</v>
      </c>
      <c r="P476" s="1">
        <f>O476</f>
        <v>27000000</v>
      </c>
      <c r="Q476" s="1">
        <v>25650000</v>
      </c>
      <c r="R476" s="1">
        <v>28000000</v>
      </c>
      <c r="S476" s="1">
        <f>R476</f>
        <v>28000000</v>
      </c>
      <c r="T476" s="1">
        <v>28000000</v>
      </c>
      <c r="U476" s="1">
        <f>T476</f>
        <v>28000000</v>
      </c>
    </row>
    <row r="477" spans="1:25" ht="78.75" x14ac:dyDescent="0.2">
      <c r="A477" s="278" t="s">
        <v>266</v>
      </c>
      <c r="B477" s="278"/>
      <c r="C477" s="278"/>
      <c r="D477" s="278"/>
      <c r="E477" s="20" t="s">
        <v>267</v>
      </c>
      <c r="F477" s="38" t="s">
        <v>268</v>
      </c>
      <c r="G477" s="21">
        <f>SUM(G478)</f>
        <v>2000000</v>
      </c>
      <c r="H477" s="21">
        <f t="shared" ref="H477:U478" si="245">SUM(H478)</f>
        <v>2000000</v>
      </c>
      <c r="I477" s="21">
        <f t="shared" si="245"/>
        <v>2000000</v>
      </c>
      <c r="J477" s="21">
        <f t="shared" si="245"/>
        <v>2000000</v>
      </c>
      <c r="K477" s="21">
        <f t="shared" si="245"/>
        <v>0</v>
      </c>
      <c r="L477" s="22">
        <f t="shared" si="216"/>
        <v>0</v>
      </c>
      <c r="M477" s="21">
        <f t="shared" si="245"/>
        <v>0</v>
      </c>
      <c r="N477" s="21">
        <f t="shared" si="245"/>
        <v>0</v>
      </c>
      <c r="O477" s="21">
        <f t="shared" si="245"/>
        <v>500000</v>
      </c>
      <c r="P477" s="21">
        <f t="shared" si="245"/>
        <v>500000</v>
      </c>
      <c r="Q477" s="21">
        <f t="shared" si="245"/>
        <v>0</v>
      </c>
      <c r="R477" s="21">
        <f t="shared" si="245"/>
        <v>0</v>
      </c>
      <c r="S477" s="21">
        <f t="shared" si="245"/>
        <v>0</v>
      </c>
      <c r="T477" s="21">
        <f t="shared" si="245"/>
        <v>0</v>
      </c>
      <c r="U477" s="21">
        <f t="shared" si="245"/>
        <v>0</v>
      </c>
    </row>
    <row r="478" spans="1:25" s="23" customFormat="1" ht="15.75" hidden="1" x14ac:dyDescent="0.2">
      <c r="A478" s="24" t="s">
        <v>269</v>
      </c>
      <c r="B478" s="25">
        <v>11</v>
      </c>
      <c r="C478" s="49" t="s">
        <v>270</v>
      </c>
      <c r="D478" s="40">
        <v>363</v>
      </c>
      <c r="E478" s="20"/>
      <c r="F478" s="20"/>
      <c r="G478" s="21">
        <f>SUM(G479)</f>
        <v>2000000</v>
      </c>
      <c r="H478" s="21">
        <f t="shared" si="245"/>
        <v>2000000</v>
      </c>
      <c r="I478" s="21">
        <f t="shared" si="245"/>
        <v>2000000</v>
      </c>
      <c r="J478" s="21">
        <f t="shared" si="245"/>
        <v>2000000</v>
      </c>
      <c r="K478" s="21">
        <f t="shared" si="245"/>
        <v>0</v>
      </c>
      <c r="L478" s="22">
        <f t="shared" si="216"/>
        <v>0</v>
      </c>
      <c r="M478" s="21">
        <f t="shared" si="245"/>
        <v>0</v>
      </c>
      <c r="N478" s="21">
        <f t="shared" si="245"/>
        <v>0</v>
      </c>
      <c r="O478" s="21">
        <f t="shared" si="245"/>
        <v>500000</v>
      </c>
      <c r="P478" s="21">
        <f t="shared" si="245"/>
        <v>500000</v>
      </c>
      <c r="Q478" s="21">
        <f t="shared" si="245"/>
        <v>0</v>
      </c>
      <c r="R478" s="21">
        <f t="shared" si="245"/>
        <v>0</v>
      </c>
      <c r="S478" s="21">
        <f t="shared" si="245"/>
        <v>0</v>
      </c>
      <c r="T478" s="21">
        <f t="shared" si="245"/>
        <v>0</v>
      </c>
      <c r="U478" s="21">
        <f t="shared" si="245"/>
        <v>0</v>
      </c>
      <c r="V478" s="21"/>
      <c r="W478" s="21"/>
      <c r="X478" s="21"/>
      <c r="Y478" s="12"/>
    </row>
    <row r="479" spans="1:25" hidden="1" x14ac:dyDescent="0.2">
      <c r="A479" s="28" t="s">
        <v>269</v>
      </c>
      <c r="B479" s="29">
        <v>11</v>
      </c>
      <c r="C479" s="50" t="s">
        <v>270</v>
      </c>
      <c r="D479" s="31">
        <v>3632</v>
      </c>
      <c r="E479" s="32" t="s">
        <v>183</v>
      </c>
      <c r="G479" s="1">
        <v>2000000</v>
      </c>
      <c r="H479" s="1">
        <v>2000000</v>
      </c>
      <c r="I479" s="1">
        <v>2000000</v>
      </c>
      <c r="J479" s="1">
        <v>2000000</v>
      </c>
      <c r="K479" s="1">
        <v>0</v>
      </c>
      <c r="L479" s="33">
        <f t="shared" si="216"/>
        <v>0</v>
      </c>
      <c r="M479" s="1">
        <v>0</v>
      </c>
      <c r="N479" s="1">
        <v>0</v>
      </c>
      <c r="O479" s="1">
        <v>500000</v>
      </c>
      <c r="P479" s="1">
        <f>O479</f>
        <v>500000</v>
      </c>
      <c r="Q479" s="1">
        <v>0</v>
      </c>
      <c r="R479" s="1">
        <v>0</v>
      </c>
      <c r="S479" s="1">
        <f>R479</f>
        <v>0</v>
      </c>
      <c r="T479" s="1">
        <v>0</v>
      </c>
      <c r="U479" s="1">
        <f>T479</f>
        <v>0</v>
      </c>
    </row>
    <row r="480" spans="1:25" ht="78.75" x14ac:dyDescent="0.2">
      <c r="A480" s="277" t="s">
        <v>271</v>
      </c>
      <c r="B480" s="277"/>
      <c r="C480" s="277"/>
      <c r="D480" s="277"/>
      <c r="E480" s="20" t="s">
        <v>272</v>
      </c>
      <c r="F480" s="38" t="s">
        <v>268</v>
      </c>
      <c r="G480" s="21">
        <f>G481+G483</f>
        <v>330000</v>
      </c>
      <c r="H480" s="21">
        <f t="shared" ref="H480:U480" si="246">H481+H483</f>
        <v>330000</v>
      </c>
      <c r="I480" s="21">
        <f t="shared" si="246"/>
        <v>330000</v>
      </c>
      <c r="J480" s="21">
        <f t="shared" si="246"/>
        <v>330000</v>
      </c>
      <c r="K480" s="21">
        <f t="shared" si="246"/>
        <v>206565.08</v>
      </c>
      <c r="L480" s="22">
        <f t="shared" si="216"/>
        <v>62.59547878787879</v>
      </c>
      <c r="M480" s="21">
        <f t="shared" si="246"/>
        <v>250000</v>
      </c>
      <c r="N480" s="21">
        <f t="shared" si="246"/>
        <v>250000</v>
      </c>
      <c r="O480" s="21">
        <f t="shared" si="246"/>
        <v>330000</v>
      </c>
      <c r="P480" s="21">
        <f t="shared" si="246"/>
        <v>330000</v>
      </c>
      <c r="Q480" s="21">
        <f t="shared" si="246"/>
        <v>330000</v>
      </c>
      <c r="R480" s="21">
        <f t="shared" si="246"/>
        <v>330000</v>
      </c>
      <c r="S480" s="21">
        <f t="shared" si="246"/>
        <v>330000</v>
      </c>
      <c r="T480" s="21">
        <f t="shared" si="246"/>
        <v>330000</v>
      </c>
      <c r="U480" s="21">
        <f t="shared" si="246"/>
        <v>330000</v>
      </c>
    </row>
    <row r="481" spans="1:25" s="23" customFormat="1" ht="15.75" hidden="1" x14ac:dyDescent="0.2">
      <c r="A481" s="24" t="s">
        <v>273</v>
      </c>
      <c r="B481" s="25">
        <v>11</v>
      </c>
      <c r="C481" s="49" t="s">
        <v>270</v>
      </c>
      <c r="D481" s="27">
        <v>323</v>
      </c>
      <c r="E481" s="20"/>
      <c r="F481" s="20"/>
      <c r="G481" s="21">
        <f>SUM(G482)</f>
        <v>100000</v>
      </c>
      <c r="H481" s="21">
        <f t="shared" ref="H481:U481" si="247">SUM(H482)</f>
        <v>100000</v>
      </c>
      <c r="I481" s="21">
        <f t="shared" si="247"/>
        <v>100000</v>
      </c>
      <c r="J481" s="21">
        <f t="shared" si="247"/>
        <v>100000</v>
      </c>
      <c r="K481" s="21">
        <f t="shared" si="247"/>
        <v>0</v>
      </c>
      <c r="L481" s="22">
        <f t="shared" si="216"/>
        <v>0</v>
      </c>
      <c r="M481" s="21">
        <f t="shared" si="247"/>
        <v>60000</v>
      </c>
      <c r="N481" s="21">
        <f t="shared" si="247"/>
        <v>60000</v>
      </c>
      <c r="O481" s="21">
        <f t="shared" si="247"/>
        <v>100000</v>
      </c>
      <c r="P481" s="21">
        <f t="shared" si="247"/>
        <v>100000</v>
      </c>
      <c r="Q481" s="21">
        <f t="shared" si="247"/>
        <v>100000</v>
      </c>
      <c r="R481" s="21">
        <f t="shared" si="247"/>
        <v>100000</v>
      </c>
      <c r="S481" s="21">
        <f t="shared" si="247"/>
        <v>100000</v>
      </c>
      <c r="T481" s="21">
        <f t="shared" si="247"/>
        <v>100000</v>
      </c>
      <c r="U481" s="21">
        <f t="shared" si="247"/>
        <v>100000</v>
      </c>
      <c r="V481" s="21"/>
      <c r="W481" s="21"/>
      <c r="X481" s="21"/>
      <c r="Y481" s="12"/>
    </row>
    <row r="482" spans="1:25" hidden="1" x14ac:dyDescent="0.2">
      <c r="A482" s="28" t="s">
        <v>273</v>
      </c>
      <c r="B482" s="29">
        <v>11</v>
      </c>
      <c r="C482" s="50" t="s">
        <v>270</v>
      </c>
      <c r="D482" s="53">
        <v>3237</v>
      </c>
      <c r="E482" s="32" t="s">
        <v>58</v>
      </c>
      <c r="G482" s="1">
        <v>100000</v>
      </c>
      <c r="H482" s="1">
        <v>100000</v>
      </c>
      <c r="I482" s="1">
        <v>100000</v>
      </c>
      <c r="J482" s="1">
        <v>100000</v>
      </c>
      <c r="K482" s="1">
        <v>0</v>
      </c>
      <c r="L482" s="33">
        <f t="shared" si="216"/>
        <v>0</v>
      </c>
      <c r="M482" s="1">
        <v>60000</v>
      </c>
      <c r="N482" s="1">
        <v>60000</v>
      </c>
      <c r="O482" s="1">
        <v>100000</v>
      </c>
      <c r="P482" s="1">
        <f>O482</f>
        <v>100000</v>
      </c>
      <c r="Q482" s="1">
        <v>100000</v>
      </c>
      <c r="R482" s="1">
        <v>100000</v>
      </c>
      <c r="S482" s="1">
        <f>R482</f>
        <v>100000</v>
      </c>
      <c r="T482" s="1">
        <v>100000</v>
      </c>
      <c r="U482" s="1">
        <f>T482</f>
        <v>100000</v>
      </c>
    </row>
    <row r="483" spans="1:25" s="23" customFormat="1" ht="15.75" hidden="1" x14ac:dyDescent="0.2">
      <c r="A483" s="24" t="s">
        <v>273</v>
      </c>
      <c r="B483" s="25">
        <v>11</v>
      </c>
      <c r="C483" s="49" t="s">
        <v>270</v>
      </c>
      <c r="D483" s="40">
        <v>329</v>
      </c>
      <c r="E483" s="20"/>
      <c r="F483" s="20"/>
      <c r="G483" s="21">
        <f>SUM(G484)</f>
        <v>230000</v>
      </c>
      <c r="H483" s="21">
        <f t="shared" ref="H483:U483" si="248">SUM(H484)</f>
        <v>230000</v>
      </c>
      <c r="I483" s="21">
        <f t="shared" si="248"/>
        <v>230000</v>
      </c>
      <c r="J483" s="21">
        <f t="shared" si="248"/>
        <v>230000</v>
      </c>
      <c r="K483" s="21">
        <f t="shared" si="248"/>
        <v>206565.08</v>
      </c>
      <c r="L483" s="22">
        <f t="shared" si="216"/>
        <v>89.810904347826082</v>
      </c>
      <c r="M483" s="21">
        <f t="shared" si="248"/>
        <v>190000</v>
      </c>
      <c r="N483" s="21">
        <f t="shared" si="248"/>
        <v>190000</v>
      </c>
      <c r="O483" s="21">
        <f t="shared" si="248"/>
        <v>230000</v>
      </c>
      <c r="P483" s="21">
        <f t="shared" si="248"/>
        <v>230000</v>
      </c>
      <c r="Q483" s="21">
        <f t="shared" si="248"/>
        <v>230000</v>
      </c>
      <c r="R483" s="21">
        <f t="shared" si="248"/>
        <v>230000</v>
      </c>
      <c r="S483" s="21">
        <f t="shared" si="248"/>
        <v>230000</v>
      </c>
      <c r="T483" s="21">
        <f t="shared" si="248"/>
        <v>230000</v>
      </c>
      <c r="U483" s="21">
        <f t="shared" si="248"/>
        <v>230000</v>
      </c>
      <c r="V483" s="21"/>
      <c r="W483" s="21"/>
      <c r="X483" s="21"/>
      <c r="Y483" s="12"/>
    </row>
    <row r="484" spans="1:25" hidden="1" x14ac:dyDescent="0.2">
      <c r="A484" s="28" t="s">
        <v>273</v>
      </c>
      <c r="B484" s="29">
        <v>11</v>
      </c>
      <c r="C484" s="50" t="s">
        <v>270</v>
      </c>
      <c r="D484" s="53">
        <v>3294</v>
      </c>
      <c r="E484" s="32" t="s">
        <v>65</v>
      </c>
      <c r="G484" s="1">
        <v>230000</v>
      </c>
      <c r="H484" s="1">
        <v>230000</v>
      </c>
      <c r="I484" s="1">
        <v>230000</v>
      </c>
      <c r="J484" s="1">
        <v>230000</v>
      </c>
      <c r="K484" s="1">
        <v>206565.08</v>
      </c>
      <c r="L484" s="33">
        <f t="shared" si="216"/>
        <v>89.810904347826082</v>
      </c>
      <c r="M484" s="1">
        <v>190000</v>
      </c>
      <c r="N484" s="1">
        <v>190000</v>
      </c>
      <c r="O484" s="1">
        <v>230000</v>
      </c>
      <c r="P484" s="1">
        <f>O484</f>
        <v>230000</v>
      </c>
      <c r="Q484" s="1">
        <v>230000</v>
      </c>
      <c r="R484" s="1">
        <v>230000</v>
      </c>
      <c r="S484" s="1">
        <f>R484</f>
        <v>230000</v>
      </c>
      <c r="T484" s="1">
        <v>230000</v>
      </c>
      <c r="U484" s="1">
        <f>T484</f>
        <v>230000</v>
      </c>
    </row>
    <row r="485" spans="1:25" s="23" customFormat="1" ht="78.75" x14ac:dyDescent="0.2">
      <c r="A485" s="277" t="s">
        <v>274</v>
      </c>
      <c r="B485" s="277"/>
      <c r="C485" s="277"/>
      <c r="D485" s="277"/>
      <c r="E485" s="20" t="s">
        <v>275</v>
      </c>
      <c r="F485" s="38" t="s">
        <v>268</v>
      </c>
      <c r="G485" s="21">
        <f>SUM(G486)</f>
        <v>45000000</v>
      </c>
      <c r="H485" s="21">
        <f t="shared" ref="H485:U486" si="249">SUM(H486)</f>
        <v>45000000</v>
      </c>
      <c r="I485" s="21">
        <f t="shared" si="249"/>
        <v>45000000</v>
      </c>
      <c r="J485" s="21">
        <f t="shared" si="249"/>
        <v>45000000</v>
      </c>
      <c r="K485" s="21">
        <f t="shared" si="249"/>
        <v>45000000</v>
      </c>
      <c r="L485" s="22">
        <f t="shared" si="216"/>
        <v>100</v>
      </c>
      <c r="M485" s="21">
        <f t="shared" si="249"/>
        <v>45000000</v>
      </c>
      <c r="N485" s="21">
        <f t="shared" si="249"/>
        <v>45000000</v>
      </c>
      <c r="O485" s="21">
        <f t="shared" si="249"/>
        <v>45000000</v>
      </c>
      <c r="P485" s="21">
        <f t="shared" si="249"/>
        <v>45000000</v>
      </c>
      <c r="Q485" s="21">
        <f t="shared" si="249"/>
        <v>45000000</v>
      </c>
      <c r="R485" s="21">
        <f t="shared" si="249"/>
        <v>16700000</v>
      </c>
      <c r="S485" s="21">
        <f t="shared" si="249"/>
        <v>16700000</v>
      </c>
      <c r="T485" s="21">
        <f t="shared" si="249"/>
        <v>30100000</v>
      </c>
      <c r="U485" s="21">
        <f t="shared" si="249"/>
        <v>30100000</v>
      </c>
      <c r="V485" s="21"/>
      <c r="W485" s="21"/>
      <c r="X485" s="21"/>
      <c r="Y485" s="12"/>
    </row>
    <row r="486" spans="1:25" s="23" customFormat="1" ht="15.75" hidden="1" x14ac:dyDescent="0.2">
      <c r="A486" s="24" t="s">
        <v>276</v>
      </c>
      <c r="B486" s="25">
        <v>11</v>
      </c>
      <c r="C486" s="49" t="s">
        <v>270</v>
      </c>
      <c r="D486" s="27">
        <v>386</v>
      </c>
      <c r="E486" s="20"/>
      <c r="F486" s="20"/>
      <c r="G486" s="21">
        <f>SUM(G487)</f>
        <v>45000000</v>
      </c>
      <c r="H486" s="21">
        <f t="shared" si="249"/>
        <v>45000000</v>
      </c>
      <c r="I486" s="21">
        <f t="shared" si="249"/>
        <v>45000000</v>
      </c>
      <c r="J486" s="21">
        <f t="shared" si="249"/>
        <v>45000000</v>
      </c>
      <c r="K486" s="21">
        <f t="shared" si="249"/>
        <v>45000000</v>
      </c>
      <c r="L486" s="22">
        <f t="shared" si="216"/>
        <v>100</v>
      </c>
      <c r="M486" s="21">
        <f t="shared" si="249"/>
        <v>45000000</v>
      </c>
      <c r="N486" s="21">
        <f t="shared" si="249"/>
        <v>45000000</v>
      </c>
      <c r="O486" s="21">
        <f t="shared" si="249"/>
        <v>45000000</v>
      </c>
      <c r="P486" s="21">
        <f t="shared" si="249"/>
        <v>45000000</v>
      </c>
      <c r="Q486" s="21">
        <f t="shared" si="249"/>
        <v>45000000</v>
      </c>
      <c r="R486" s="21">
        <f t="shared" si="249"/>
        <v>16700000</v>
      </c>
      <c r="S486" s="21">
        <f t="shared" si="249"/>
        <v>16700000</v>
      </c>
      <c r="T486" s="21">
        <f t="shared" si="249"/>
        <v>30100000</v>
      </c>
      <c r="U486" s="21">
        <f t="shared" si="249"/>
        <v>30100000</v>
      </c>
      <c r="V486" s="21"/>
      <c r="W486" s="21"/>
      <c r="X486" s="21"/>
      <c r="Y486" s="12"/>
    </row>
    <row r="487" spans="1:25" ht="45" hidden="1" x14ac:dyDescent="0.2">
      <c r="A487" s="28" t="s">
        <v>276</v>
      </c>
      <c r="B487" s="29">
        <v>11</v>
      </c>
      <c r="C487" s="50" t="s">
        <v>270</v>
      </c>
      <c r="D487" s="31">
        <v>3861</v>
      </c>
      <c r="E487" s="32" t="s">
        <v>277</v>
      </c>
      <c r="G487" s="1">
        <v>45000000</v>
      </c>
      <c r="H487" s="1">
        <v>45000000</v>
      </c>
      <c r="I487" s="1">
        <v>45000000</v>
      </c>
      <c r="J487" s="1">
        <v>45000000</v>
      </c>
      <c r="K487" s="1">
        <v>45000000</v>
      </c>
      <c r="L487" s="33">
        <f t="shared" si="216"/>
        <v>100</v>
      </c>
      <c r="M487" s="1">
        <v>45000000</v>
      </c>
      <c r="N487" s="1">
        <v>45000000</v>
      </c>
      <c r="O487" s="1">
        <v>45000000</v>
      </c>
      <c r="P487" s="1">
        <f>O487</f>
        <v>45000000</v>
      </c>
      <c r="Q487" s="1">
        <v>45000000</v>
      </c>
      <c r="R487" s="1">
        <v>16700000</v>
      </c>
      <c r="S487" s="1">
        <f>R487</f>
        <v>16700000</v>
      </c>
      <c r="T487" s="1">
        <v>30100000</v>
      </c>
      <c r="U487" s="1">
        <f>T487</f>
        <v>30100000</v>
      </c>
    </row>
    <row r="488" spans="1:25" s="23" customFormat="1" ht="78" customHeight="1" x14ac:dyDescent="0.2">
      <c r="A488" s="277" t="s">
        <v>278</v>
      </c>
      <c r="B488" s="277"/>
      <c r="C488" s="277"/>
      <c r="D488" s="277"/>
      <c r="E488" s="20" t="s">
        <v>279</v>
      </c>
      <c r="F488" s="38" t="s">
        <v>268</v>
      </c>
      <c r="G488" s="21">
        <f>SUM(G491)</f>
        <v>860600000</v>
      </c>
      <c r="H488" s="21">
        <f>SUM(H491)</f>
        <v>860600000</v>
      </c>
      <c r="I488" s="21">
        <f>SUM(I491+I489)</f>
        <v>515809490</v>
      </c>
      <c r="J488" s="21">
        <f t="shared" ref="J488:U488" si="250">SUM(J491+J489)</f>
        <v>515809490</v>
      </c>
      <c r="K488" s="21">
        <f t="shared" si="250"/>
        <v>515809490</v>
      </c>
      <c r="L488" s="22">
        <f t="shared" si="216"/>
        <v>100</v>
      </c>
      <c r="M488" s="21">
        <f t="shared" si="250"/>
        <v>860600000</v>
      </c>
      <c r="N488" s="21">
        <f t="shared" si="250"/>
        <v>860600000</v>
      </c>
      <c r="O488" s="21">
        <f t="shared" si="250"/>
        <v>516000000</v>
      </c>
      <c r="P488" s="21">
        <f t="shared" si="250"/>
        <v>516000000</v>
      </c>
      <c r="Q488" s="21">
        <f t="shared" si="250"/>
        <v>860600000</v>
      </c>
      <c r="R488" s="21">
        <f t="shared" si="250"/>
        <v>516000000</v>
      </c>
      <c r="S488" s="21">
        <f t="shared" si="250"/>
        <v>516000000</v>
      </c>
      <c r="T488" s="21">
        <f t="shared" si="250"/>
        <v>516000000</v>
      </c>
      <c r="U488" s="21">
        <f t="shared" si="250"/>
        <v>516000000</v>
      </c>
      <c r="V488" s="21"/>
      <c r="W488" s="21"/>
      <c r="X488" s="21"/>
      <c r="Y488" s="12"/>
    </row>
    <row r="489" spans="1:25" s="23" customFormat="1" ht="15.75" hidden="1" x14ac:dyDescent="0.2">
      <c r="A489" s="24" t="s">
        <v>280</v>
      </c>
      <c r="B489" s="25">
        <v>11</v>
      </c>
      <c r="C489" s="49" t="s">
        <v>270</v>
      </c>
      <c r="D489" s="27">
        <v>386</v>
      </c>
      <c r="E489" s="20"/>
      <c r="F489" s="38"/>
      <c r="G489" s="21"/>
      <c r="H489" s="21"/>
      <c r="I489" s="21">
        <f>I490</f>
        <v>0</v>
      </c>
      <c r="J489" s="21">
        <f t="shared" ref="J489:U489" si="251">J490</f>
        <v>0</v>
      </c>
      <c r="K489" s="21">
        <f t="shared" si="251"/>
        <v>0</v>
      </c>
      <c r="L489" s="22" t="str">
        <f t="shared" si="216"/>
        <v>-</v>
      </c>
      <c r="M489" s="21">
        <f t="shared" si="251"/>
        <v>0</v>
      </c>
      <c r="N489" s="21">
        <f t="shared" si="251"/>
        <v>0</v>
      </c>
      <c r="O489" s="21">
        <f t="shared" si="251"/>
        <v>516000000</v>
      </c>
      <c r="P489" s="21">
        <f t="shared" si="251"/>
        <v>516000000</v>
      </c>
      <c r="Q489" s="21">
        <f t="shared" si="251"/>
        <v>0</v>
      </c>
      <c r="R489" s="21">
        <f t="shared" si="251"/>
        <v>516000000</v>
      </c>
      <c r="S489" s="21">
        <f t="shared" si="251"/>
        <v>516000000</v>
      </c>
      <c r="T489" s="21">
        <f t="shared" si="251"/>
        <v>516000000</v>
      </c>
      <c r="U489" s="21">
        <f t="shared" si="251"/>
        <v>516000000</v>
      </c>
      <c r="V489" s="21"/>
      <c r="W489" s="21"/>
      <c r="X489" s="21"/>
      <c r="Y489" s="12"/>
    </row>
    <row r="490" spans="1:25" ht="45" hidden="1" x14ac:dyDescent="0.2">
      <c r="A490" s="28" t="s">
        <v>280</v>
      </c>
      <c r="B490" s="29">
        <v>11</v>
      </c>
      <c r="C490" s="50" t="s">
        <v>270</v>
      </c>
      <c r="D490" s="31">
        <v>3861</v>
      </c>
      <c r="E490" s="32" t="s">
        <v>277</v>
      </c>
      <c r="F490" s="36"/>
      <c r="L490" s="33" t="str">
        <f t="shared" si="216"/>
        <v>-</v>
      </c>
      <c r="M490" s="1"/>
      <c r="N490" s="1"/>
      <c r="O490" s="1">
        <v>516000000</v>
      </c>
      <c r="P490" s="1">
        <f>O490</f>
        <v>516000000</v>
      </c>
      <c r="Q490" s="1"/>
      <c r="R490" s="1">
        <v>516000000</v>
      </c>
      <c r="S490" s="1">
        <f>R490</f>
        <v>516000000</v>
      </c>
      <c r="T490" s="1">
        <v>516000000</v>
      </c>
      <c r="U490" s="1">
        <f>T490</f>
        <v>516000000</v>
      </c>
    </row>
    <row r="491" spans="1:25" s="23" customFormat="1" ht="15.75" hidden="1" x14ac:dyDescent="0.2">
      <c r="A491" s="24" t="s">
        <v>280</v>
      </c>
      <c r="B491" s="25">
        <v>11</v>
      </c>
      <c r="C491" s="49" t="s">
        <v>270</v>
      </c>
      <c r="D491" s="27">
        <v>351</v>
      </c>
      <c r="E491" s="20"/>
      <c r="F491" s="20"/>
      <c r="G491" s="21">
        <f>SUM(G492)</f>
        <v>860600000</v>
      </c>
      <c r="H491" s="21">
        <f t="shared" ref="H491:U491" si="252">SUM(H492)</f>
        <v>860600000</v>
      </c>
      <c r="I491" s="21">
        <f t="shared" si="252"/>
        <v>515809490</v>
      </c>
      <c r="J491" s="21">
        <f t="shared" si="252"/>
        <v>515809490</v>
      </c>
      <c r="K491" s="21">
        <f t="shared" si="252"/>
        <v>515809490</v>
      </c>
      <c r="L491" s="22">
        <f t="shared" si="216"/>
        <v>100</v>
      </c>
      <c r="M491" s="21">
        <f t="shared" si="252"/>
        <v>860600000</v>
      </c>
      <c r="N491" s="21">
        <f t="shared" si="252"/>
        <v>860600000</v>
      </c>
      <c r="O491" s="21">
        <f t="shared" si="252"/>
        <v>0</v>
      </c>
      <c r="P491" s="21">
        <f t="shared" si="252"/>
        <v>0</v>
      </c>
      <c r="Q491" s="21">
        <f t="shared" si="252"/>
        <v>860600000</v>
      </c>
      <c r="R491" s="21">
        <f t="shared" si="252"/>
        <v>0</v>
      </c>
      <c r="S491" s="21">
        <f t="shared" si="252"/>
        <v>0</v>
      </c>
      <c r="T491" s="21">
        <f t="shared" si="252"/>
        <v>0</v>
      </c>
      <c r="U491" s="21">
        <f t="shared" si="252"/>
        <v>0</v>
      </c>
      <c r="V491" s="21"/>
      <c r="W491" s="21"/>
      <c r="X491" s="21"/>
      <c r="Y491" s="12"/>
    </row>
    <row r="492" spans="1:25" ht="30" hidden="1" x14ac:dyDescent="0.2">
      <c r="A492" s="28" t="s">
        <v>280</v>
      </c>
      <c r="B492" s="29">
        <v>11</v>
      </c>
      <c r="C492" s="50" t="s">
        <v>270</v>
      </c>
      <c r="D492" s="31">
        <v>3512</v>
      </c>
      <c r="E492" s="32" t="s">
        <v>281</v>
      </c>
      <c r="G492" s="1">
        <v>860600000</v>
      </c>
      <c r="H492" s="1">
        <v>860600000</v>
      </c>
      <c r="I492" s="1">
        <v>515809490</v>
      </c>
      <c r="J492" s="1">
        <v>515809490</v>
      </c>
      <c r="K492" s="1">
        <v>515809490</v>
      </c>
      <c r="L492" s="33">
        <f t="shared" si="216"/>
        <v>100</v>
      </c>
      <c r="M492" s="1">
        <v>860600000</v>
      </c>
      <c r="N492" s="1">
        <v>860600000</v>
      </c>
      <c r="O492" s="1"/>
      <c r="P492" s="1">
        <f>O492</f>
        <v>0</v>
      </c>
      <c r="Q492" s="1">
        <v>860600000</v>
      </c>
      <c r="R492" s="1"/>
      <c r="S492" s="1">
        <f>R492</f>
        <v>0</v>
      </c>
      <c r="T492" s="1"/>
      <c r="U492" s="1">
        <f>T492</f>
        <v>0</v>
      </c>
    </row>
    <row r="493" spans="1:25" s="23" customFormat="1" ht="81" customHeight="1" x14ac:dyDescent="0.2">
      <c r="A493" s="277" t="s">
        <v>282</v>
      </c>
      <c r="B493" s="277"/>
      <c r="C493" s="277"/>
      <c r="D493" s="277"/>
      <c r="E493" s="20" t="s">
        <v>283</v>
      </c>
      <c r="F493" s="38" t="s">
        <v>268</v>
      </c>
      <c r="G493" s="21">
        <f>SUM(G494)</f>
        <v>106107750</v>
      </c>
      <c r="H493" s="21">
        <f t="shared" ref="H493:U494" si="253">SUM(H494)</f>
        <v>106107750</v>
      </c>
      <c r="I493" s="21">
        <f t="shared" si="253"/>
        <v>56107750</v>
      </c>
      <c r="J493" s="21">
        <f t="shared" si="253"/>
        <v>56107750</v>
      </c>
      <c r="K493" s="21">
        <f t="shared" si="253"/>
        <v>56107750</v>
      </c>
      <c r="L493" s="22">
        <f t="shared" si="216"/>
        <v>100</v>
      </c>
      <c r="M493" s="21">
        <f t="shared" si="253"/>
        <v>100000000</v>
      </c>
      <c r="N493" s="21">
        <f t="shared" si="253"/>
        <v>100000000</v>
      </c>
      <c r="O493" s="21">
        <f t="shared" si="253"/>
        <v>0</v>
      </c>
      <c r="P493" s="21">
        <f t="shared" si="253"/>
        <v>0</v>
      </c>
      <c r="Q493" s="21">
        <f t="shared" si="253"/>
        <v>100000000</v>
      </c>
      <c r="R493" s="21">
        <f t="shared" si="253"/>
        <v>0</v>
      </c>
      <c r="S493" s="21">
        <f t="shared" si="253"/>
        <v>0</v>
      </c>
      <c r="T493" s="21">
        <f t="shared" si="253"/>
        <v>0</v>
      </c>
      <c r="U493" s="21">
        <f t="shared" si="253"/>
        <v>0</v>
      </c>
      <c r="V493" s="21"/>
      <c r="W493" s="21"/>
      <c r="X493" s="21"/>
      <c r="Y493" s="12"/>
    </row>
    <row r="494" spans="1:25" s="23" customFormat="1" ht="15.75" hidden="1" x14ac:dyDescent="0.2">
      <c r="A494" s="24" t="s">
        <v>284</v>
      </c>
      <c r="B494" s="25">
        <v>11</v>
      </c>
      <c r="C494" s="49" t="s">
        <v>270</v>
      </c>
      <c r="D494" s="27">
        <v>386</v>
      </c>
      <c r="E494" s="20"/>
      <c r="F494" s="20"/>
      <c r="G494" s="21">
        <f>SUM(G495)</f>
        <v>106107750</v>
      </c>
      <c r="H494" s="21">
        <f t="shared" si="253"/>
        <v>106107750</v>
      </c>
      <c r="I494" s="21">
        <f t="shared" si="253"/>
        <v>56107750</v>
      </c>
      <c r="J494" s="21">
        <f t="shared" si="253"/>
        <v>56107750</v>
      </c>
      <c r="K494" s="21">
        <f t="shared" si="253"/>
        <v>56107750</v>
      </c>
      <c r="L494" s="22">
        <f t="shared" ref="L494:L557" si="254">IF(I494=0, "-", K494/I494*100)</f>
        <v>100</v>
      </c>
      <c r="M494" s="21">
        <f t="shared" si="253"/>
        <v>100000000</v>
      </c>
      <c r="N494" s="21">
        <f t="shared" si="253"/>
        <v>100000000</v>
      </c>
      <c r="O494" s="21">
        <f t="shared" si="253"/>
        <v>0</v>
      </c>
      <c r="P494" s="21">
        <f t="shared" si="253"/>
        <v>0</v>
      </c>
      <c r="Q494" s="21">
        <f t="shared" si="253"/>
        <v>100000000</v>
      </c>
      <c r="R494" s="21">
        <f t="shared" si="253"/>
        <v>0</v>
      </c>
      <c r="S494" s="21">
        <f t="shared" si="253"/>
        <v>0</v>
      </c>
      <c r="T494" s="21">
        <f t="shared" si="253"/>
        <v>0</v>
      </c>
      <c r="U494" s="21">
        <f t="shared" si="253"/>
        <v>0</v>
      </c>
      <c r="V494" s="21"/>
      <c r="W494" s="21"/>
      <c r="X494" s="21"/>
      <c r="Y494" s="12"/>
    </row>
    <row r="495" spans="1:25" ht="45" hidden="1" x14ac:dyDescent="0.2">
      <c r="A495" s="28" t="s">
        <v>284</v>
      </c>
      <c r="B495" s="29">
        <v>11</v>
      </c>
      <c r="C495" s="50" t="s">
        <v>270</v>
      </c>
      <c r="D495" s="53">
        <v>3861</v>
      </c>
      <c r="E495" s="32" t="s">
        <v>277</v>
      </c>
      <c r="G495" s="1">
        <v>106107750</v>
      </c>
      <c r="H495" s="1">
        <v>106107750</v>
      </c>
      <c r="I495" s="1">
        <v>56107750</v>
      </c>
      <c r="J495" s="1">
        <v>56107750</v>
      </c>
      <c r="K495" s="1">
        <v>56107750</v>
      </c>
      <c r="L495" s="33">
        <f t="shared" si="254"/>
        <v>100</v>
      </c>
      <c r="M495" s="1">
        <v>100000000</v>
      </c>
      <c r="N495" s="1">
        <v>100000000</v>
      </c>
      <c r="O495" s="1"/>
      <c r="P495" s="1">
        <f>O495</f>
        <v>0</v>
      </c>
      <c r="Q495" s="1">
        <v>100000000</v>
      </c>
      <c r="R495" s="1"/>
      <c r="S495" s="1">
        <f>R495</f>
        <v>0</v>
      </c>
      <c r="T495" s="1"/>
      <c r="U495" s="1">
        <f>T495</f>
        <v>0</v>
      </c>
    </row>
    <row r="496" spans="1:25" s="23" customFormat="1" ht="79.5" customHeight="1" x14ac:dyDescent="0.2">
      <c r="A496" s="277" t="s">
        <v>285</v>
      </c>
      <c r="B496" s="277"/>
      <c r="C496" s="277"/>
      <c r="D496" s="277"/>
      <c r="E496" s="20" t="s">
        <v>286</v>
      </c>
      <c r="F496" s="38" t="s">
        <v>268</v>
      </c>
      <c r="G496" s="21">
        <f>SUM(G497)</f>
        <v>355000000</v>
      </c>
      <c r="H496" s="21">
        <f t="shared" ref="H496:U497" si="255">SUM(H497)</f>
        <v>355000000</v>
      </c>
      <c r="I496" s="21">
        <f t="shared" si="255"/>
        <v>355000000</v>
      </c>
      <c r="J496" s="21">
        <f t="shared" si="255"/>
        <v>355000000</v>
      </c>
      <c r="K496" s="21">
        <f t="shared" si="255"/>
        <v>355000000</v>
      </c>
      <c r="L496" s="22">
        <f t="shared" si="254"/>
        <v>100</v>
      </c>
      <c r="M496" s="21">
        <f t="shared" si="255"/>
        <v>400000000</v>
      </c>
      <c r="N496" s="21">
        <f t="shared" si="255"/>
        <v>400000000</v>
      </c>
      <c r="O496" s="21">
        <f t="shared" si="255"/>
        <v>636000000</v>
      </c>
      <c r="P496" s="21">
        <f t="shared" si="255"/>
        <v>636000000</v>
      </c>
      <c r="Q496" s="21">
        <f t="shared" si="255"/>
        <v>400000000</v>
      </c>
      <c r="R496" s="21">
        <f t="shared" si="255"/>
        <v>636000000</v>
      </c>
      <c r="S496" s="21">
        <f t="shared" si="255"/>
        <v>636000000</v>
      </c>
      <c r="T496" s="21">
        <f t="shared" si="255"/>
        <v>636000000</v>
      </c>
      <c r="U496" s="21">
        <f t="shared" si="255"/>
        <v>636000000</v>
      </c>
      <c r="V496" s="21"/>
      <c r="W496" s="21"/>
      <c r="X496" s="21"/>
      <c r="Y496" s="12"/>
    </row>
    <row r="497" spans="1:25" s="23" customFormat="1" ht="15.75" hidden="1" x14ac:dyDescent="0.2">
      <c r="A497" s="24" t="s">
        <v>287</v>
      </c>
      <c r="B497" s="25">
        <v>11</v>
      </c>
      <c r="C497" s="49" t="s">
        <v>270</v>
      </c>
      <c r="D497" s="27">
        <v>351</v>
      </c>
      <c r="E497" s="20"/>
      <c r="F497" s="20"/>
      <c r="G497" s="21">
        <f>SUM(G498)</f>
        <v>355000000</v>
      </c>
      <c r="H497" s="21">
        <f t="shared" si="255"/>
        <v>355000000</v>
      </c>
      <c r="I497" s="21">
        <f t="shared" si="255"/>
        <v>355000000</v>
      </c>
      <c r="J497" s="21">
        <f t="shared" si="255"/>
        <v>355000000</v>
      </c>
      <c r="K497" s="21">
        <f t="shared" si="255"/>
        <v>355000000</v>
      </c>
      <c r="L497" s="22">
        <f t="shared" si="254"/>
        <v>100</v>
      </c>
      <c r="M497" s="21">
        <f t="shared" si="255"/>
        <v>400000000</v>
      </c>
      <c r="N497" s="21">
        <f t="shared" si="255"/>
        <v>400000000</v>
      </c>
      <c r="O497" s="21">
        <f t="shared" si="255"/>
        <v>636000000</v>
      </c>
      <c r="P497" s="21">
        <f t="shared" si="255"/>
        <v>636000000</v>
      </c>
      <c r="Q497" s="21">
        <f t="shared" si="255"/>
        <v>400000000</v>
      </c>
      <c r="R497" s="21">
        <f t="shared" si="255"/>
        <v>636000000</v>
      </c>
      <c r="S497" s="21">
        <f t="shared" si="255"/>
        <v>636000000</v>
      </c>
      <c r="T497" s="21">
        <f t="shared" si="255"/>
        <v>636000000</v>
      </c>
      <c r="U497" s="21">
        <f t="shared" si="255"/>
        <v>636000000</v>
      </c>
      <c r="V497" s="21"/>
      <c r="W497" s="21"/>
      <c r="X497" s="21"/>
      <c r="Y497" s="12"/>
    </row>
    <row r="498" spans="1:25" ht="30" hidden="1" x14ac:dyDescent="0.2">
      <c r="A498" s="28" t="s">
        <v>287</v>
      </c>
      <c r="B498" s="29">
        <v>11</v>
      </c>
      <c r="C498" s="50" t="s">
        <v>270</v>
      </c>
      <c r="D498" s="31">
        <v>3512</v>
      </c>
      <c r="E498" s="32" t="s">
        <v>281</v>
      </c>
      <c r="G498" s="1">
        <v>355000000</v>
      </c>
      <c r="H498" s="1">
        <v>355000000</v>
      </c>
      <c r="I498" s="1">
        <v>355000000</v>
      </c>
      <c r="J498" s="1">
        <v>355000000</v>
      </c>
      <c r="K498" s="1">
        <v>355000000</v>
      </c>
      <c r="L498" s="33">
        <f t="shared" si="254"/>
        <v>100</v>
      </c>
      <c r="M498" s="1">
        <v>400000000</v>
      </c>
      <c r="N498" s="1">
        <v>400000000</v>
      </c>
      <c r="O498" s="1">
        <v>636000000</v>
      </c>
      <c r="P498" s="1">
        <f>O498</f>
        <v>636000000</v>
      </c>
      <c r="Q498" s="1">
        <v>400000000</v>
      </c>
      <c r="R498" s="1">
        <v>636000000</v>
      </c>
      <c r="S498" s="1">
        <f>R498</f>
        <v>636000000</v>
      </c>
      <c r="T498" s="1">
        <v>636000000</v>
      </c>
      <c r="U498" s="1">
        <f>T498</f>
        <v>636000000</v>
      </c>
    </row>
    <row r="499" spans="1:25" s="39" customFormat="1" ht="78.75" x14ac:dyDescent="0.2">
      <c r="A499" s="277" t="s">
        <v>288</v>
      </c>
      <c r="B499" s="278"/>
      <c r="C499" s="278"/>
      <c r="D499" s="278"/>
      <c r="E499" s="20" t="s">
        <v>289</v>
      </c>
      <c r="F499" s="38" t="s">
        <v>268</v>
      </c>
      <c r="G499" s="21">
        <f>G500+G502</f>
        <v>1150000</v>
      </c>
      <c r="H499" s="21">
        <f t="shared" ref="H499:U499" si="256">H500+H502</f>
        <v>120000</v>
      </c>
      <c r="I499" s="21">
        <f t="shared" si="256"/>
        <v>1150000</v>
      </c>
      <c r="J499" s="21">
        <f t="shared" si="256"/>
        <v>120000</v>
      </c>
      <c r="K499" s="21">
        <f t="shared" si="256"/>
        <v>986526.69000000006</v>
      </c>
      <c r="L499" s="22">
        <f t="shared" si="254"/>
        <v>85.784929565217396</v>
      </c>
      <c r="M499" s="21">
        <f t="shared" si="256"/>
        <v>780000</v>
      </c>
      <c r="N499" s="21">
        <f t="shared" si="256"/>
        <v>80000</v>
      </c>
      <c r="O499" s="21">
        <f t="shared" si="256"/>
        <v>0</v>
      </c>
      <c r="P499" s="21">
        <f t="shared" si="256"/>
        <v>0</v>
      </c>
      <c r="Q499" s="21">
        <f t="shared" si="256"/>
        <v>0</v>
      </c>
      <c r="R499" s="21">
        <f t="shared" si="256"/>
        <v>0</v>
      </c>
      <c r="S499" s="21">
        <f t="shared" si="256"/>
        <v>0</v>
      </c>
      <c r="T499" s="21">
        <f t="shared" si="256"/>
        <v>0</v>
      </c>
      <c r="U499" s="21">
        <f t="shared" si="256"/>
        <v>0</v>
      </c>
      <c r="V499" s="82"/>
      <c r="W499" s="82"/>
      <c r="X499" s="82"/>
      <c r="Y499" s="87"/>
    </row>
    <row r="500" spans="1:25" s="39" customFormat="1" ht="15.75" hidden="1" x14ac:dyDescent="0.2">
      <c r="A500" s="24" t="s">
        <v>290</v>
      </c>
      <c r="B500" s="25">
        <v>12</v>
      </c>
      <c r="C500" s="49" t="s">
        <v>142</v>
      </c>
      <c r="D500" s="40">
        <v>323</v>
      </c>
      <c r="E500" s="20"/>
      <c r="F500" s="20"/>
      <c r="G500" s="21">
        <f>SUM(G501)</f>
        <v>120000</v>
      </c>
      <c r="H500" s="21">
        <f t="shared" ref="H500:U500" si="257">SUM(H501)</f>
        <v>120000</v>
      </c>
      <c r="I500" s="21">
        <f t="shared" si="257"/>
        <v>120000</v>
      </c>
      <c r="J500" s="21">
        <f t="shared" si="257"/>
        <v>120000</v>
      </c>
      <c r="K500" s="21">
        <f t="shared" si="257"/>
        <v>98652.67</v>
      </c>
      <c r="L500" s="22">
        <f t="shared" si="254"/>
        <v>82.210558333333324</v>
      </c>
      <c r="M500" s="21">
        <f t="shared" si="257"/>
        <v>80000</v>
      </c>
      <c r="N500" s="21">
        <f t="shared" si="257"/>
        <v>80000</v>
      </c>
      <c r="O500" s="21">
        <f t="shared" si="257"/>
        <v>0</v>
      </c>
      <c r="P500" s="21">
        <f t="shared" si="257"/>
        <v>0</v>
      </c>
      <c r="Q500" s="21">
        <f t="shared" si="257"/>
        <v>0</v>
      </c>
      <c r="R500" s="21">
        <f t="shared" si="257"/>
        <v>0</v>
      </c>
      <c r="S500" s="21">
        <f t="shared" si="257"/>
        <v>0</v>
      </c>
      <c r="T500" s="21">
        <f t="shared" si="257"/>
        <v>0</v>
      </c>
      <c r="U500" s="21">
        <f t="shared" si="257"/>
        <v>0</v>
      </c>
      <c r="V500" s="82"/>
      <c r="W500" s="82"/>
      <c r="X500" s="82"/>
      <c r="Y500" s="87"/>
    </row>
    <row r="501" spans="1:25" s="37" customFormat="1" hidden="1" x14ac:dyDescent="0.2">
      <c r="A501" s="28" t="s">
        <v>290</v>
      </c>
      <c r="B501" s="29">
        <v>12</v>
      </c>
      <c r="C501" s="50" t="s">
        <v>142</v>
      </c>
      <c r="D501" s="53">
        <v>3237</v>
      </c>
      <c r="E501" s="32" t="s">
        <v>58</v>
      </c>
      <c r="F501" s="32"/>
      <c r="G501" s="1">
        <v>120000</v>
      </c>
      <c r="H501" s="1">
        <v>120000</v>
      </c>
      <c r="I501" s="1">
        <v>120000</v>
      </c>
      <c r="J501" s="1">
        <v>120000</v>
      </c>
      <c r="K501" s="1">
        <v>98652.67</v>
      </c>
      <c r="L501" s="33">
        <f t="shared" si="254"/>
        <v>82.210558333333324</v>
      </c>
      <c r="M501" s="1">
        <v>80000</v>
      </c>
      <c r="N501" s="1">
        <v>80000</v>
      </c>
      <c r="O501" s="1"/>
      <c r="P501" s="1">
        <f>O501</f>
        <v>0</v>
      </c>
      <c r="Q501" s="1">
        <v>0</v>
      </c>
      <c r="R501" s="1"/>
      <c r="S501" s="1">
        <f>R501</f>
        <v>0</v>
      </c>
      <c r="T501" s="1"/>
      <c r="U501" s="1">
        <f>T501</f>
        <v>0</v>
      </c>
      <c r="V501" s="2"/>
      <c r="W501" s="2"/>
      <c r="X501" s="2"/>
      <c r="Y501" s="86"/>
    </row>
    <row r="502" spans="1:25" s="39" customFormat="1" ht="15.75" hidden="1" x14ac:dyDescent="0.2">
      <c r="A502" s="24" t="s">
        <v>290</v>
      </c>
      <c r="B502" s="25">
        <v>51</v>
      </c>
      <c r="C502" s="49" t="s">
        <v>142</v>
      </c>
      <c r="D502" s="40">
        <v>323</v>
      </c>
      <c r="E502" s="20"/>
      <c r="F502" s="20"/>
      <c r="G502" s="21">
        <f>SUM(G503)</f>
        <v>1030000</v>
      </c>
      <c r="H502" s="21">
        <f t="shared" ref="H502:U502" si="258">SUM(H503)</f>
        <v>0</v>
      </c>
      <c r="I502" s="21">
        <f t="shared" si="258"/>
        <v>1030000</v>
      </c>
      <c r="J502" s="21">
        <f t="shared" si="258"/>
        <v>0</v>
      </c>
      <c r="K502" s="21">
        <f t="shared" si="258"/>
        <v>887874.02</v>
      </c>
      <c r="L502" s="22">
        <f t="shared" si="254"/>
        <v>86.201361165048539</v>
      </c>
      <c r="M502" s="21">
        <f t="shared" si="258"/>
        <v>700000</v>
      </c>
      <c r="N502" s="21">
        <f t="shared" si="258"/>
        <v>0</v>
      </c>
      <c r="O502" s="21">
        <f t="shared" si="258"/>
        <v>0</v>
      </c>
      <c r="P502" s="21">
        <f t="shared" si="258"/>
        <v>0</v>
      </c>
      <c r="Q502" s="21">
        <f t="shared" si="258"/>
        <v>0</v>
      </c>
      <c r="R502" s="21">
        <f t="shared" si="258"/>
        <v>0</v>
      </c>
      <c r="S502" s="21">
        <f t="shared" si="258"/>
        <v>0</v>
      </c>
      <c r="T502" s="21">
        <f t="shared" si="258"/>
        <v>0</v>
      </c>
      <c r="U502" s="21">
        <f t="shared" si="258"/>
        <v>0</v>
      </c>
      <c r="V502" s="82"/>
      <c r="W502" s="82"/>
      <c r="X502" s="82"/>
      <c r="Y502" s="87"/>
    </row>
    <row r="503" spans="1:25" s="37" customFormat="1" hidden="1" x14ac:dyDescent="0.2">
      <c r="A503" s="28" t="s">
        <v>290</v>
      </c>
      <c r="B503" s="29">
        <v>51</v>
      </c>
      <c r="C503" s="50" t="s">
        <v>142</v>
      </c>
      <c r="D503" s="53">
        <v>3237</v>
      </c>
      <c r="E503" s="32" t="s">
        <v>58</v>
      </c>
      <c r="F503" s="32"/>
      <c r="G503" s="1">
        <v>1030000</v>
      </c>
      <c r="H503" s="55"/>
      <c r="I503" s="1">
        <v>1030000</v>
      </c>
      <c r="J503" s="55"/>
      <c r="K503" s="1">
        <v>887874.02</v>
      </c>
      <c r="L503" s="33">
        <f t="shared" si="254"/>
        <v>86.201361165048539</v>
      </c>
      <c r="M503" s="1">
        <v>700000</v>
      </c>
      <c r="N503" s="55"/>
      <c r="O503" s="1"/>
      <c r="P503" s="55"/>
      <c r="Q503" s="1">
        <v>0</v>
      </c>
      <c r="R503" s="1"/>
      <c r="S503" s="55"/>
      <c r="T503" s="1"/>
      <c r="U503" s="55"/>
      <c r="V503" s="2"/>
      <c r="W503" s="2"/>
      <c r="X503" s="2"/>
      <c r="Y503" s="86"/>
    </row>
    <row r="504" spans="1:25" s="23" customFormat="1" ht="15.75" x14ac:dyDescent="0.2">
      <c r="A504" s="282" t="s">
        <v>291</v>
      </c>
      <c r="B504" s="282"/>
      <c r="C504" s="282"/>
      <c r="D504" s="282"/>
      <c r="E504" s="282"/>
      <c r="F504" s="282"/>
      <c r="G504" s="18">
        <f>SUM(G505+G518+G523+G528+G536+G539+G542+G551+G558+G563+G566+G545+G548+G569)</f>
        <v>119465000</v>
      </c>
      <c r="H504" s="18">
        <f t="shared" ref="H504:U504" si="259">SUM(H505+H518+H523+H528+H536+H539+H542+H551+H558+H563+H566+H545+H548+H569)</f>
        <v>119095000</v>
      </c>
      <c r="I504" s="18">
        <f t="shared" si="259"/>
        <v>234465000</v>
      </c>
      <c r="J504" s="18">
        <f t="shared" si="259"/>
        <v>234095000</v>
      </c>
      <c r="K504" s="18">
        <f t="shared" si="259"/>
        <v>231622033.00999999</v>
      </c>
      <c r="L504" s="19">
        <f t="shared" si="254"/>
        <v>98.787466363849603</v>
      </c>
      <c r="M504" s="18">
        <f t="shared" si="259"/>
        <v>106440000</v>
      </c>
      <c r="N504" s="18">
        <f t="shared" si="259"/>
        <v>106440000</v>
      </c>
      <c r="O504" s="18">
        <f t="shared" si="259"/>
        <v>130890000</v>
      </c>
      <c r="P504" s="18">
        <f t="shared" si="259"/>
        <v>130890000</v>
      </c>
      <c r="Q504" s="18">
        <f t="shared" si="259"/>
        <v>106495000</v>
      </c>
      <c r="R504" s="18">
        <f t="shared" si="259"/>
        <v>131590000</v>
      </c>
      <c r="S504" s="18">
        <f t="shared" si="259"/>
        <v>131590000</v>
      </c>
      <c r="T504" s="18">
        <f t="shared" si="259"/>
        <v>91590000</v>
      </c>
      <c r="U504" s="18">
        <f t="shared" si="259"/>
        <v>91590000</v>
      </c>
      <c r="V504" s="21"/>
      <c r="W504" s="21"/>
      <c r="X504" s="21"/>
      <c r="Y504" s="12"/>
    </row>
    <row r="505" spans="1:25" ht="78.75" x14ac:dyDescent="0.2">
      <c r="A505" s="277" t="s">
        <v>292</v>
      </c>
      <c r="B505" s="277"/>
      <c r="C505" s="277"/>
      <c r="D505" s="277"/>
      <c r="E505" s="20" t="s">
        <v>293</v>
      </c>
      <c r="F505" s="38" t="s">
        <v>294</v>
      </c>
      <c r="G505" s="21">
        <f>G506+G508+G510+G515</f>
        <v>795000</v>
      </c>
      <c r="H505" s="21">
        <f t="shared" ref="H505:U505" si="260">H506+H508+H510+H515</f>
        <v>795000</v>
      </c>
      <c r="I505" s="21">
        <f t="shared" si="260"/>
        <v>795000</v>
      </c>
      <c r="J505" s="21">
        <f t="shared" si="260"/>
        <v>795000</v>
      </c>
      <c r="K505" s="21">
        <f t="shared" si="260"/>
        <v>514651.69</v>
      </c>
      <c r="L505" s="22">
        <f t="shared" si="254"/>
        <v>64.736061635220125</v>
      </c>
      <c r="M505" s="21">
        <f t="shared" si="260"/>
        <v>840000</v>
      </c>
      <c r="N505" s="21">
        <f t="shared" si="260"/>
        <v>840000</v>
      </c>
      <c r="O505" s="21">
        <f t="shared" si="260"/>
        <v>1390000</v>
      </c>
      <c r="P505" s="21">
        <f t="shared" si="260"/>
        <v>1390000</v>
      </c>
      <c r="Q505" s="21">
        <f t="shared" si="260"/>
        <v>895000</v>
      </c>
      <c r="R505" s="21">
        <f t="shared" si="260"/>
        <v>1390000</v>
      </c>
      <c r="S505" s="21">
        <f t="shared" si="260"/>
        <v>1390000</v>
      </c>
      <c r="T505" s="21">
        <f t="shared" si="260"/>
        <v>1390000</v>
      </c>
      <c r="U505" s="21">
        <f t="shared" si="260"/>
        <v>1390000</v>
      </c>
      <c r="Y505" s="1"/>
    </row>
    <row r="506" spans="1:25" s="23" customFormat="1" ht="15.75" hidden="1" x14ac:dyDescent="0.2">
      <c r="A506" s="24" t="s">
        <v>295</v>
      </c>
      <c r="B506" s="25">
        <v>11</v>
      </c>
      <c r="C506" s="49" t="s">
        <v>296</v>
      </c>
      <c r="D506" s="27">
        <v>321</v>
      </c>
      <c r="E506" s="20"/>
      <c r="F506" s="20"/>
      <c r="G506" s="21">
        <f>SUM(G507)</f>
        <v>10000</v>
      </c>
      <c r="H506" s="21">
        <f t="shared" ref="H506:U506" si="261">SUM(H507)</f>
        <v>10000</v>
      </c>
      <c r="I506" s="21">
        <f t="shared" si="261"/>
        <v>10000</v>
      </c>
      <c r="J506" s="21">
        <f t="shared" si="261"/>
        <v>10000</v>
      </c>
      <c r="K506" s="21">
        <f t="shared" si="261"/>
        <v>0</v>
      </c>
      <c r="L506" s="22">
        <f t="shared" si="254"/>
        <v>0</v>
      </c>
      <c r="M506" s="21">
        <f t="shared" si="261"/>
        <v>10000</v>
      </c>
      <c r="N506" s="21">
        <f t="shared" si="261"/>
        <v>10000</v>
      </c>
      <c r="O506" s="21">
        <f t="shared" si="261"/>
        <v>10000</v>
      </c>
      <c r="P506" s="21">
        <f t="shared" si="261"/>
        <v>10000</v>
      </c>
      <c r="Q506" s="21">
        <f t="shared" si="261"/>
        <v>10000</v>
      </c>
      <c r="R506" s="21">
        <f t="shared" si="261"/>
        <v>10000</v>
      </c>
      <c r="S506" s="21">
        <f t="shared" si="261"/>
        <v>10000</v>
      </c>
      <c r="T506" s="21">
        <f t="shared" si="261"/>
        <v>10000</v>
      </c>
      <c r="U506" s="21">
        <f t="shared" si="261"/>
        <v>10000</v>
      </c>
      <c r="V506" s="21"/>
      <c r="W506" s="21"/>
      <c r="X506" s="21"/>
      <c r="Y506" s="12"/>
    </row>
    <row r="507" spans="1:25" hidden="1" x14ac:dyDescent="0.2">
      <c r="A507" s="28" t="s">
        <v>295</v>
      </c>
      <c r="B507" s="29">
        <v>11</v>
      </c>
      <c r="C507" s="50" t="s">
        <v>296</v>
      </c>
      <c r="D507" s="31">
        <v>3213</v>
      </c>
      <c r="E507" s="32" t="s">
        <v>44</v>
      </c>
      <c r="G507" s="1">
        <v>10000</v>
      </c>
      <c r="H507" s="1">
        <v>10000</v>
      </c>
      <c r="I507" s="1">
        <v>10000</v>
      </c>
      <c r="J507" s="1">
        <v>10000</v>
      </c>
      <c r="K507" s="1">
        <v>0</v>
      </c>
      <c r="L507" s="33">
        <f t="shared" si="254"/>
        <v>0</v>
      </c>
      <c r="M507" s="1">
        <v>10000</v>
      </c>
      <c r="N507" s="1">
        <v>10000</v>
      </c>
      <c r="O507" s="1">
        <v>10000</v>
      </c>
      <c r="P507" s="1">
        <f>O507</f>
        <v>10000</v>
      </c>
      <c r="Q507" s="1">
        <v>10000</v>
      </c>
      <c r="R507" s="1">
        <v>10000</v>
      </c>
      <c r="S507" s="1">
        <f>R507</f>
        <v>10000</v>
      </c>
      <c r="T507" s="1">
        <v>10000</v>
      </c>
      <c r="U507" s="1">
        <f>T507</f>
        <v>10000</v>
      </c>
    </row>
    <row r="508" spans="1:25" s="23" customFormat="1" ht="15.75" hidden="1" x14ac:dyDescent="0.2">
      <c r="A508" s="24" t="s">
        <v>295</v>
      </c>
      <c r="B508" s="25">
        <v>11</v>
      </c>
      <c r="C508" s="49" t="s">
        <v>296</v>
      </c>
      <c r="D508" s="27">
        <v>322</v>
      </c>
      <c r="E508" s="20"/>
      <c r="F508" s="20"/>
      <c r="G508" s="21">
        <f>SUM(G509)</f>
        <v>5000</v>
      </c>
      <c r="H508" s="21">
        <f t="shared" ref="H508:U508" si="262">SUM(H509)</f>
        <v>5000</v>
      </c>
      <c r="I508" s="21">
        <f t="shared" si="262"/>
        <v>5000</v>
      </c>
      <c r="J508" s="21">
        <f t="shared" si="262"/>
        <v>5000</v>
      </c>
      <c r="K508" s="21">
        <f t="shared" si="262"/>
        <v>0</v>
      </c>
      <c r="L508" s="22">
        <f t="shared" si="254"/>
        <v>0</v>
      </c>
      <c r="M508" s="21">
        <f t="shared" si="262"/>
        <v>5000</v>
      </c>
      <c r="N508" s="21">
        <f t="shared" si="262"/>
        <v>5000</v>
      </c>
      <c r="O508" s="21">
        <f t="shared" si="262"/>
        <v>5000</v>
      </c>
      <c r="P508" s="21">
        <f t="shared" si="262"/>
        <v>5000</v>
      </c>
      <c r="Q508" s="21">
        <f t="shared" si="262"/>
        <v>5000</v>
      </c>
      <c r="R508" s="21">
        <f t="shared" si="262"/>
        <v>5000</v>
      </c>
      <c r="S508" s="21">
        <f t="shared" si="262"/>
        <v>5000</v>
      </c>
      <c r="T508" s="21">
        <f t="shared" si="262"/>
        <v>5000</v>
      </c>
      <c r="U508" s="21">
        <f t="shared" si="262"/>
        <v>5000</v>
      </c>
      <c r="V508" s="21"/>
      <c r="W508" s="21"/>
      <c r="X508" s="21"/>
      <c r="Y508" s="12"/>
    </row>
    <row r="509" spans="1:25" hidden="1" x14ac:dyDescent="0.2">
      <c r="A509" s="28" t="s">
        <v>295</v>
      </c>
      <c r="B509" s="29">
        <v>11</v>
      </c>
      <c r="C509" s="50" t="s">
        <v>296</v>
      </c>
      <c r="D509" s="31">
        <v>3221</v>
      </c>
      <c r="E509" s="32" t="s">
        <v>297</v>
      </c>
      <c r="G509" s="1">
        <v>5000</v>
      </c>
      <c r="H509" s="1">
        <v>5000</v>
      </c>
      <c r="I509" s="1">
        <v>5000</v>
      </c>
      <c r="J509" s="1">
        <v>5000</v>
      </c>
      <c r="K509" s="1">
        <v>0</v>
      </c>
      <c r="L509" s="33">
        <f t="shared" si="254"/>
        <v>0</v>
      </c>
      <c r="M509" s="1">
        <v>5000</v>
      </c>
      <c r="N509" s="1">
        <v>5000</v>
      </c>
      <c r="O509" s="1">
        <v>5000</v>
      </c>
      <c r="P509" s="1">
        <f t="shared" ref="P509:P517" si="263">O509</f>
        <v>5000</v>
      </c>
      <c r="Q509" s="1">
        <v>5000</v>
      </c>
      <c r="R509" s="1">
        <v>5000</v>
      </c>
      <c r="S509" s="1">
        <f t="shared" ref="S509:S517" si="264">R509</f>
        <v>5000</v>
      </c>
      <c r="T509" s="1">
        <v>5000</v>
      </c>
      <c r="U509" s="1">
        <f t="shared" ref="U509:U517" si="265">T509</f>
        <v>5000</v>
      </c>
    </row>
    <row r="510" spans="1:25" s="23" customFormat="1" ht="15.75" hidden="1" x14ac:dyDescent="0.2">
      <c r="A510" s="24" t="s">
        <v>295</v>
      </c>
      <c r="B510" s="25">
        <v>11</v>
      </c>
      <c r="C510" s="49" t="s">
        <v>296</v>
      </c>
      <c r="D510" s="27">
        <v>323</v>
      </c>
      <c r="E510" s="20"/>
      <c r="F510" s="20"/>
      <c r="G510" s="21">
        <f>SUM(G511:G514)</f>
        <v>210000</v>
      </c>
      <c r="H510" s="21">
        <f t="shared" ref="H510:U510" si="266">SUM(H511:H514)</f>
        <v>210000</v>
      </c>
      <c r="I510" s="21">
        <f t="shared" si="266"/>
        <v>210000</v>
      </c>
      <c r="J510" s="21">
        <f t="shared" si="266"/>
        <v>210000</v>
      </c>
      <c r="K510" s="21">
        <f t="shared" si="266"/>
        <v>99804</v>
      </c>
      <c r="L510" s="22">
        <f t="shared" si="254"/>
        <v>47.525714285714287</v>
      </c>
      <c r="M510" s="21">
        <f t="shared" si="266"/>
        <v>210000</v>
      </c>
      <c r="N510" s="21">
        <f t="shared" si="266"/>
        <v>210000</v>
      </c>
      <c r="O510" s="21">
        <f t="shared" si="266"/>
        <v>210000</v>
      </c>
      <c r="P510" s="21">
        <f t="shared" si="266"/>
        <v>210000</v>
      </c>
      <c r="Q510" s="21">
        <f t="shared" si="266"/>
        <v>215000</v>
      </c>
      <c r="R510" s="21">
        <f t="shared" si="266"/>
        <v>210000</v>
      </c>
      <c r="S510" s="21">
        <f t="shared" si="266"/>
        <v>210000</v>
      </c>
      <c r="T510" s="21">
        <f t="shared" si="266"/>
        <v>210000</v>
      </c>
      <c r="U510" s="21">
        <f t="shared" si="266"/>
        <v>210000</v>
      </c>
      <c r="V510" s="21"/>
      <c r="W510" s="21"/>
      <c r="X510" s="21"/>
      <c r="Y510" s="12"/>
    </row>
    <row r="511" spans="1:25" hidden="1" x14ac:dyDescent="0.2">
      <c r="A511" s="28" t="s">
        <v>295</v>
      </c>
      <c r="B511" s="29">
        <v>11</v>
      </c>
      <c r="C511" s="50" t="s">
        <v>296</v>
      </c>
      <c r="D511" s="31">
        <v>3231</v>
      </c>
      <c r="E511" s="32" t="s">
        <v>52</v>
      </c>
      <c r="G511" s="1">
        <v>50000</v>
      </c>
      <c r="H511" s="1">
        <v>50000</v>
      </c>
      <c r="I511" s="1">
        <v>50000</v>
      </c>
      <c r="J511" s="1">
        <v>50000</v>
      </c>
      <c r="K511" s="1">
        <v>36692.129999999997</v>
      </c>
      <c r="L511" s="33">
        <f t="shared" si="254"/>
        <v>73.384259999999983</v>
      </c>
      <c r="M511" s="1">
        <v>50000</v>
      </c>
      <c r="N511" s="1">
        <v>50000</v>
      </c>
      <c r="O511" s="1">
        <v>50000</v>
      </c>
      <c r="P511" s="1">
        <f t="shared" si="263"/>
        <v>50000</v>
      </c>
      <c r="Q511" s="1">
        <v>55000</v>
      </c>
      <c r="R511" s="1">
        <v>50000</v>
      </c>
      <c r="S511" s="1">
        <f t="shared" si="264"/>
        <v>50000</v>
      </c>
      <c r="T511" s="1">
        <v>50000</v>
      </c>
      <c r="U511" s="1">
        <f t="shared" si="265"/>
        <v>50000</v>
      </c>
    </row>
    <row r="512" spans="1:25" hidden="1" x14ac:dyDescent="0.2">
      <c r="A512" s="28" t="s">
        <v>295</v>
      </c>
      <c r="B512" s="29">
        <v>11</v>
      </c>
      <c r="C512" s="50" t="s">
        <v>296</v>
      </c>
      <c r="D512" s="31">
        <v>3235</v>
      </c>
      <c r="E512" s="32" t="s">
        <v>56</v>
      </c>
      <c r="G512" s="1">
        <v>10000</v>
      </c>
      <c r="H512" s="1">
        <v>10000</v>
      </c>
      <c r="I512" s="1">
        <v>10000</v>
      </c>
      <c r="J512" s="1">
        <v>10000</v>
      </c>
      <c r="K512" s="1">
        <v>0</v>
      </c>
      <c r="L512" s="33">
        <f t="shared" si="254"/>
        <v>0</v>
      </c>
      <c r="M512" s="1">
        <v>10000</v>
      </c>
      <c r="N512" s="1">
        <v>10000</v>
      </c>
      <c r="O512" s="1">
        <v>10000</v>
      </c>
      <c r="P512" s="1">
        <f t="shared" si="263"/>
        <v>10000</v>
      </c>
      <c r="Q512" s="1">
        <v>10000</v>
      </c>
      <c r="R512" s="1">
        <v>10000</v>
      </c>
      <c r="S512" s="1">
        <f t="shared" si="264"/>
        <v>10000</v>
      </c>
      <c r="T512" s="1">
        <v>10000</v>
      </c>
      <c r="U512" s="1">
        <f t="shared" si="265"/>
        <v>10000</v>
      </c>
    </row>
    <row r="513" spans="1:25" s="23" customFormat="1" ht="15.75" hidden="1" x14ac:dyDescent="0.2">
      <c r="A513" s="28" t="s">
        <v>295</v>
      </c>
      <c r="B513" s="29">
        <v>11</v>
      </c>
      <c r="C513" s="50" t="s">
        <v>296</v>
      </c>
      <c r="D513" s="31">
        <v>3237</v>
      </c>
      <c r="E513" s="32" t="s">
        <v>58</v>
      </c>
      <c r="F513" s="32"/>
      <c r="G513" s="1">
        <v>120000</v>
      </c>
      <c r="H513" s="1">
        <v>120000</v>
      </c>
      <c r="I513" s="1">
        <v>120000</v>
      </c>
      <c r="J513" s="1">
        <v>120000</v>
      </c>
      <c r="K513" s="1">
        <v>63111.87</v>
      </c>
      <c r="L513" s="33">
        <f t="shared" si="254"/>
        <v>52.593224999999997</v>
      </c>
      <c r="M513" s="1">
        <v>120000</v>
      </c>
      <c r="N513" s="1">
        <v>120000</v>
      </c>
      <c r="O513" s="1">
        <v>120000</v>
      </c>
      <c r="P513" s="1">
        <f t="shared" si="263"/>
        <v>120000</v>
      </c>
      <c r="Q513" s="1">
        <v>120000</v>
      </c>
      <c r="R513" s="1">
        <v>120000</v>
      </c>
      <c r="S513" s="1">
        <f t="shared" si="264"/>
        <v>120000</v>
      </c>
      <c r="T513" s="1">
        <v>120000</v>
      </c>
      <c r="U513" s="1">
        <f t="shared" si="265"/>
        <v>120000</v>
      </c>
      <c r="V513" s="21"/>
      <c r="W513" s="21"/>
      <c r="X513" s="21"/>
      <c r="Y513" s="12"/>
    </row>
    <row r="514" spans="1:25" s="23" customFormat="1" ht="15.75" hidden="1" x14ac:dyDescent="0.2">
      <c r="A514" s="28" t="s">
        <v>295</v>
      </c>
      <c r="B514" s="29">
        <v>11</v>
      </c>
      <c r="C514" s="50" t="s">
        <v>296</v>
      </c>
      <c r="D514" s="31">
        <v>3238</v>
      </c>
      <c r="E514" s="32" t="s">
        <v>59</v>
      </c>
      <c r="F514" s="32"/>
      <c r="G514" s="1">
        <v>30000</v>
      </c>
      <c r="H514" s="1">
        <v>30000</v>
      </c>
      <c r="I514" s="1">
        <v>30000</v>
      </c>
      <c r="J514" s="1">
        <v>30000</v>
      </c>
      <c r="K514" s="1">
        <v>0</v>
      </c>
      <c r="L514" s="33">
        <f t="shared" si="254"/>
        <v>0</v>
      </c>
      <c r="M514" s="1">
        <v>30000</v>
      </c>
      <c r="N514" s="1">
        <v>30000</v>
      </c>
      <c r="O514" s="1">
        <v>30000</v>
      </c>
      <c r="P514" s="1">
        <f t="shared" si="263"/>
        <v>30000</v>
      </c>
      <c r="Q514" s="1">
        <v>30000</v>
      </c>
      <c r="R514" s="1">
        <v>30000</v>
      </c>
      <c r="S514" s="1">
        <f t="shared" si="264"/>
        <v>30000</v>
      </c>
      <c r="T514" s="1">
        <v>30000</v>
      </c>
      <c r="U514" s="1">
        <f t="shared" si="265"/>
        <v>30000</v>
      </c>
      <c r="V514" s="21"/>
      <c r="W514" s="21"/>
      <c r="X514" s="21"/>
      <c r="Y514" s="12"/>
    </row>
    <row r="515" spans="1:25" s="23" customFormat="1" ht="15.75" hidden="1" x14ac:dyDescent="0.2">
      <c r="A515" s="24" t="s">
        <v>295</v>
      </c>
      <c r="B515" s="25">
        <v>11</v>
      </c>
      <c r="C515" s="49" t="s">
        <v>296</v>
      </c>
      <c r="D515" s="27">
        <v>329</v>
      </c>
      <c r="E515" s="20"/>
      <c r="F515" s="20"/>
      <c r="G515" s="21">
        <f>SUM(G516:G517)</f>
        <v>570000</v>
      </c>
      <c r="H515" s="21">
        <f t="shared" ref="H515:U515" si="267">SUM(H516:H517)</f>
        <v>570000</v>
      </c>
      <c r="I515" s="21">
        <f t="shared" si="267"/>
        <v>570000</v>
      </c>
      <c r="J515" s="21">
        <f t="shared" si="267"/>
        <v>570000</v>
      </c>
      <c r="K515" s="21">
        <f t="shared" si="267"/>
        <v>414847.69</v>
      </c>
      <c r="L515" s="22">
        <f t="shared" si="254"/>
        <v>72.780296491228071</v>
      </c>
      <c r="M515" s="21">
        <f t="shared" si="267"/>
        <v>615000</v>
      </c>
      <c r="N515" s="21">
        <f t="shared" si="267"/>
        <v>615000</v>
      </c>
      <c r="O515" s="21">
        <f t="shared" si="267"/>
        <v>1165000</v>
      </c>
      <c r="P515" s="21">
        <f t="shared" si="267"/>
        <v>1165000</v>
      </c>
      <c r="Q515" s="21">
        <f t="shared" si="267"/>
        <v>665000</v>
      </c>
      <c r="R515" s="21">
        <f t="shared" si="267"/>
        <v>1165000</v>
      </c>
      <c r="S515" s="21">
        <f t="shared" si="267"/>
        <v>1165000</v>
      </c>
      <c r="T515" s="21">
        <f t="shared" si="267"/>
        <v>1165000</v>
      </c>
      <c r="U515" s="21">
        <f t="shared" si="267"/>
        <v>1165000</v>
      </c>
      <c r="V515" s="21"/>
      <c r="W515" s="21"/>
      <c r="X515" s="21"/>
      <c r="Y515" s="12"/>
    </row>
    <row r="516" spans="1:25" hidden="1" x14ac:dyDescent="0.2">
      <c r="A516" s="28" t="s">
        <v>295</v>
      </c>
      <c r="B516" s="29">
        <v>11</v>
      </c>
      <c r="C516" s="50" t="s">
        <v>296</v>
      </c>
      <c r="D516" s="31">
        <v>3294</v>
      </c>
      <c r="E516" s="32" t="s">
        <v>65</v>
      </c>
      <c r="G516" s="1">
        <v>550000</v>
      </c>
      <c r="H516" s="1">
        <v>550000</v>
      </c>
      <c r="I516" s="1">
        <v>550000</v>
      </c>
      <c r="J516" s="1">
        <v>550000</v>
      </c>
      <c r="K516" s="1">
        <v>414847.69</v>
      </c>
      <c r="L516" s="33">
        <f t="shared" si="254"/>
        <v>75.426852727272731</v>
      </c>
      <c r="M516" s="1">
        <v>600000</v>
      </c>
      <c r="N516" s="1">
        <v>600000</v>
      </c>
      <c r="O516" s="1">
        <v>1165000</v>
      </c>
      <c r="P516" s="1">
        <f t="shared" si="263"/>
        <v>1165000</v>
      </c>
      <c r="Q516" s="1">
        <v>650000</v>
      </c>
      <c r="R516" s="1">
        <v>1165000</v>
      </c>
      <c r="S516" s="1">
        <f t="shared" si="264"/>
        <v>1165000</v>
      </c>
      <c r="T516" s="1">
        <v>1165000</v>
      </c>
      <c r="U516" s="1">
        <f t="shared" si="265"/>
        <v>1165000</v>
      </c>
    </row>
    <row r="517" spans="1:25" hidden="1" x14ac:dyDescent="0.2">
      <c r="A517" s="28" t="s">
        <v>295</v>
      </c>
      <c r="B517" s="29">
        <v>11</v>
      </c>
      <c r="C517" s="50" t="s">
        <v>296</v>
      </c>
      <c r="D517" s="31">
        <v>3299</v>
      </c>
      <c r="E517" s="32" t="s">
        <v>67</v>
      </c>
      <c r="G517" s="1">
        <v>20000</v>
      </c>
      <c r="H517" s="1">
        <v>20000</v>
      </c>
      <c r="I517" s="1">
        <v>20000</v>
      </c>
      <c r="J517" s="1">
        <v>20000</v>
      </c>
      <c r="K517" s="1">
        <v>0</v>
      </c>
      <c r="L517" s="33">
        <f t="shared" si="254"/>
        <v>0</v>
      </c>
      <c r="M517" s="1">
        <v>15000</v>
      </c>
      <c r="N517" s="1">
        <v>15000</v>
      </c>
      <c r="O517" s="1"/>
      <c r="P517" s="1">
        <f t="shared" si="263"/>
        <v>0</v>
      </c>
      <c r="Q517" s="1">
        <v>15000</v>
      </c>
      <c r="R517" s="1"/>
      <c r="S517" s="1">
        <f t="shared" si="264"/>
        <v>0</v>
      </c>
      <c r="T517" s="1"/>
      <c r="U517" s="1">
        <f t="shared" si="265"/>
        <v>0</v>
      </c>
    </row>
    <row r="518" spans="1:25" ht="78.75" x14ac:dyDescent="0.2">
      <c r="A518" s="277" t="s">
        <v>298</v>
      </c>
      <c r="B518" s="277"/>
      <c r="C518" s="277"/>
      <c r="D518" s="277"/>
      <c r="E518" s="20" t="s">
        <v>299</v>
      </c>
      <c r="F518" s="38" t="s">
        <v>294</v>
      </c>
      <c r="G518" s="21">
        <f>G519+G521</f>
        <v>650000</v>
      </c>
      <c r="H518" s="21">
        <f t="shared" ref="H518:U518" si="268">H519+H521</f>
        <v>650000</v>
      </c>
      <c r="I518" s="21">
        <f t="shared" si="268"/>
        <v>650000</v>
      </c>
      <c r="J518" s="21">
        <f t="shared" si="268"/>
        <v>650000</v>
      </c>
      <c r="K518" s="21">
        <f t="shared" si="268"/>
        <v>0</v>
      </c>
      <c r="L518" s="22">
        <f t="shared" si="254"/>
        <v>0</v>
      </c>
      <c r="M518" s="21">
        <f t="shared" si="268"/>
        <v>650000</v>
      </c>
      <c r="N518" s="21">
        <f t="shared" si="268"/>
        <v>650000</v>
      </c>
      <c r="O518" s="21">
        <f t="shared" si="268"/>
        <v>650000</v>
      </c>
      <c r="P518" s="21">
        <f t="shared" si="268"/>
        <v>650000</v>
      </c>
      <c r="Q518" s="21">
        <f t="shared" si="268"/>
        <v>650000</v>
      </c>
      <c r="R518" s="21">
        <f t="shared" si="268"/>
        <v>650000</v>
      </c>
      <c r="S518" s="21">
        <f t="shared" si="268"/>
        <v>650000</v>
      </c>
      <c r="T518" s="21">
        <f t="shared" si="268"/>
        <v>650000</v>
      </c>
      <c r="U518" s="21">
        <f t="shared" si="268"/>
        <v>650000</v>
      </c>
    </row>
    <row r="519" spans="1:25" s="23" customFormat="1" ht="15.75" hidden="1" x14ac:dyDescent="0.2">
      <c r="A519" s="24" t="s">
        <v>300</v>
      </c>
      <c r="B519" s="25">
        <v>11</v>
      </c>
      <c r="C519" s="26" t="s">
        <v>31</v>
      </c>
      <c r="D519" s="27">
        <v>381</v>
      </c>
      <c r="E519" s="20"/>
      <c r="F519" s="20"/>
      <c r="G519" s="21">
        <f>SUM(G520)</f>
        <v>250000</v>
      </c>
      <c r="H519" s="21">
        <f t="shared" ref="H519:U519" si="269">SUM(H520)</f>
        <v>250000</v>
      </c>
      <c r="I519" s="21">
        <f t="shared" si="269"/>
        <v>250000</v>
      </c>
      <c r="J519" s="21">
        <f t="shared" si="269"/>
        <v>250000</v>
      </c>
      <c r="K519" s="21">
        <f t="shared" si="269"/>
        <v>0</v>
      </c>
      <c r="L519" s="22">
        <f t="shared" si="254"/>
        <v>0</v>
      </c>
      <c r="M519" s="21">
        <f t="shared" si="269"/>
        <v>250000</v>
      </c>
      <c r="N519" s="21">
        <f t="shared" si="269"/>
        <v>250000</v>
      </c>
      <c r="O519" s="21">
        <f t="shared" si="269"/>
        <v>250000</v>
      </c>
      <c r="P519" s="21">
        <f t="shared" si="269"/>
        <v>250000</v>
      </c>
      <c r="Q519" s="21">
        <f t="shared" si="269"/>
        <v>250000</v>
      </c>
      <c r="R519" s="21">
        <f t="shared" si="269"/>
        <v>250000</v>
      </c>
      <c r="S519" s="21">
        <f t="shared" si="269"/>
        <v>250000</v>
      </c>
      <c r="T519" s="21">
        <f t="shared" si="269"/>
        <v>250000</v>
      </c>
      <c r="U519" s="21">
        <f t="shared" si="269"/>
        <v>250000</v>
      </c>
      <c r="V519" s="21"/>
      <c r="W519" s="21"/>
      <c r="X519" s="21"/>
      <c r="Y519" s="12"/>
    </row>
    <row r="520" spans="1:25" hidden="1" x14ac:dyDescent="0.2">
      <c r="A520" s="28" t="s">
        <v>300</v>
      </c>
      <c r="B520" s="29">
        <v>11</v>
      </c>
      <c r="C520" s="30" t="s">
        <v>31</v>
      </c>
      <c r="D520" s="31">
        <v>3811</v>
      </c>
      <c r="E520" s="32" t="s">
        <v>73</v>
      </c>
      <c r="G520" s="1">
        <v>250000</v>
      </c>
      <c r="H520" s="1">
        <v>250000</v>
      </c>
      <c r="I520" s="1">
        <v>250000</v>
      </c>
      <c r="J520" s="1">
        <v>250000</v>
      </c>
      <c r="K520" s="1">
        <v>0</v>
      </c>
      <c r="L520" s="33">
        <f t="shared" si="254"/>
        <v>0</v>
      </c>
      <c r="M520" s="1">
        <v>250000</v>
      </c>
      <c r="N520" s="1">
        <v>250000</v>
      </c>
      <c r="O520" s="1">
        <v>250000</v>
      </c>
      <c r="P520" s="1">
        <f>O520</f>
        <v>250000</v>
      </c>
      <c r="Q520" s="1">
        <v>250000</v>
      </c>
      <c r="R520" s="1">
        <v>250000</v>
      </c>
      <c r="S520" s="1">
        <f>R520</f>
        <v>250000</v>
      </c>
      <c r="T520" s="1">
        <v>250000</v>
      </c>
      <c r="U520" s="1">
        <f>T520</f>
        <v>250000</v>
      </c>
    </row>
    <row r="521" spans="1:25" s="23" customFormat="1" ht="15.75" hidden="1" x14ac:dyDescent="0.2">
      <c r="A521" s="24" t="s">
        <v>300</v>
      </c>
      <c r="B521" s="25">
        <v>11</v>
      </c>
      <c r="C521" s="26" t="s">
        <v>31</v>
      </c>
      <c r="D521" s="27">
        <v>382</v>
      </c>
      <c r="E521" s="20"/>
      <c r="F521" s="20"/>
      <c r="G521" s="21">
        <f>SUM(G522)</f>
        <v>400000</v>
      </c>
      <c r="H521" s="21">
        <f t="shared" ref="H521:U521" si="270">SUM(H522)</f>
        <v>400000</v>
      </c>
      <c r="I521" s="21">
        <f t="shared" si="270"/>
        <v>400000</v>
      </c>
      <c r="J521" s="21">
        <f t="shared" si="270"/>
        <v>400000</v>
      </c>
      <c r="K521" s="21">
        <f t="shared" si="270"/>
        <v>0</v>
      </c>
      <c r="L521" s="22">
        <f t="shared" si="254"/>
        <v>0</v>
      </c>
      <c r="M521" s="21">
        <f t="shared" si="270"/>
        <v>400000</v>
      </c>
      <c r="N521" s="21">
        <f t="shared" si="270"/>
        <v>400000</v>
      </c>
      <c r="O521" s="21">
        <f t="shared" si="270"/>
        <v>400000</v>
      </c>
      <c r="P521" s="21">
        <f t="shared" si="270"/>
        <v>400000</v>
      </c>
      <c r="Q521" s="21">
        <f t="shared" si="270"/>
        <v>400000</v>
      </c>
      <c r="R521" s="21">
        <f t="shared" si="270"/>
        <v>400000</v>
      </c>
      <c r="S521" s="21">
        <f t="shared" si="270"/>
        <v>400000</v>
      </c>
      <c r="T521" s="21">
        <f t="shared" si="270"/>
        <v>400000</v>
      </c>
      <c r="U521" s="21">
        <f t="shared" si="270"/>
        <v>400000</v>
      </c>
      <c r="V521" s="21"/>
      <c r="W521" s="21"/>
      <c r="X521" s="21"/>
      <c r="Y521" s="12"/>
    </row>
    <row r="522" spans="1:25" ht="35.25" hidden="1" customHeight="1" x14ac:dyDescent="0.2">
      <c r="A522" s="28" t="s">
        <v>300</v>
      </c>
      <c r="B522" s="29">
        <v>11</v>
      </c>
      <c r="C522" s="30" t="s">
        <v>31</v>
      </c>
      <c r="D522" s="31">
        <v>3821</v>
      </c>
      <c r="E522" s="32" t="s">
        <v>102</v>
      </c>
      <c r="G522" s="1">
        <v>400000</v>
      </c>
      <c r="H522" s="1">
        <v>400000</v>
      </c>
      <c r="I522" s="1">
        <v>400000</v>
      </c>
      <c r="J522" s="1">
        <v>400000</v>
      </c>
      <c r="K522" s="1">
        <v>0</v>
      </c>
      <c r="L522" s="33">
        <f t="shared" si="254"/>
        <v>0</v>
      </c>
      <c r="M522" s="1">
        <v>400000</v>
      </c>
      <c r="N522" s="1">
        <v>400000</v>
      </c>
      <c r="O522" s="1">
        <v>400000</v>
      </c>
      <c r="P522" s="1">
        <f>O522</f>
        <v>400000</v>
      </c>
      <c r="Q522" s="1">
        <v>400000</v>
      </c>
      <c r="R522" s="1">
        <v>400000</v>
      </c>
      <c r="S522" s="1">
        <f>R522</f>
        <v>400000</v>
      </c>
      <c r="T522" s="1">
        <v>400000</v>
      </c>
      <c r="U522" s="1">
        <f>T522</f>
        <v>400000</v>
      </c>
    </row>
    <row r="523" spans="1:25" ht="78.75" x14ac:dyDescent="0.2">
      <c r="A523" s="277" t="s">
        <v>301</v>
      </c>
      <c r="B523" s="277"/>
      <c r="C523" s="277"/>
      <c r="D523" s="277"/>
      <c r="E523" s="20" t="s">
        <v>302</v>
      </c>
      <c r="F523" s="38" t="s">
        <v>294</v>
      </c>
      <c r="G523" s="21">
        <f>G524+G526</f>
        <v>6500000</v>
      </c>
      <c r="H523" s="21">
        <f t="shared" ref="H523:U523" si="271">H524+H526</f>
        <v>6500000</v>
      </c>
      <c r="I523" s="21">
        <f t="shared" si="271"/>
        <v>6500000</v>
      </c>
      <c r="J523" s="21">
        <f t="shared" si="271"/>
        <v>6500000</v>
      </c>
      <c r="K523" s="21">
        <f t="shared" si="271"/>
        <v>6000000</v>
      </c>
      <c r="L523" s="22">
        <f t="shared" si="254"/>
        <v>92.307692307692307</v>
      </c>
      <c r="M523" s="21">
        <f t="shared" si="271"/>
        <v>6500000</v>
      </c>
      <c r="N523" s="21">
        <f t="shared" si="271"/>
        <v>6500000</v>
      </c>
      <c r="O523" s="21">
        <f t="shared" si="271"/>
        <v>6500000</v>
      </c>
      <c r="P523" s="21">
        <f t="shared" si="271"/>
        <v>6500000</v>
      </c>
      <c r="Q523" s="21">
        <f t="shared" si="271"/>
        <v>6500000</v>
      </c>
      <c r="R523" s="21">
        <f t="shared" si="271"/>
        <v>6500000</v>
      </c>
      <c r="S523" s="21">
        <f t="shared" si="271"/>
        <v>6500000</v>
      </c>
      <c r="T523" s="21">
        <f t="shared" si="271"/>
        <v>6500000</v>
      </c>
      <c r="U523" s="21">
        <f t="shared" si="271"/>
        <v>6500000</v>
      </c>
    </row>
    <row r="524" spans="1:25" s="23" customFormat="1" ht="15.75" hidden="1" x14ac:dyDescent="0.2">
      <c r="A524" s="24" t="s">
        <v>303</v>
      </c>
      <c r="B524" s="25">
        <v>11</v>
      </c>
      <c r="C524" s="49" t="s">
        <v>296</v>
      </c>
      <c r="D524" s="27">
        <v>363</v>
      </c>
      <c r="E524" s="20"/>
      <c r="F524" s="20"/>
      <c r="G524" s="21">
        <f>SUM(G525)</f>
        <v>500000</v>
      </c>
      <c r="H524" s="21">
        <f t="shared" ref="H524:U524" si="272">SUM(H525)</f>
        <v>500000</v>
      </c>
      <c r="I524" s="21">
        <f t="shared" si="272"/>
        <v>500000</v>
      </c>
      <c r="J524" s="21">
        <f t="shared" si="272"/>
        <v>500000</v>
      </c>
      <c r="K524" s="21">
        <f t="shared" si="272"/>
        <v>0</v>
      </c>
      <c r="L524" s="22">
        <f t="shared" si="254"/>
        <v>0</v>
      </c>
      <c r="M524" s="21">
        <f t="shared" si="272"/>
        <v>500000</v>
      </c>
      <c r="N524" s="21">
        <f t="shared" si="272"/>
        <v>500000</v>
      </c>
      <c r="O524" s="21">
        <f t="shared" si="272"/>
        <v>500000</v>
      </c>
      <c r="P524" s="21">
        <f t="shared" si="272"/>
        <v>500000</v>
      </c>
      <c r="Q524" s="21">
        <f t="shared" si="272"/>
        <v>500000</v>
      </c>
      <c r="R524" s="21">
        <f t="shared" si="272"/>
        <v>500000</v>
      </c>
      <c r="S524" s="21">
        <f t="shared" si="272"/>
        <v>500000</v>
      </c>
      <c r="T524" s="21">
        <f t="shared" si="272"/>
        <v>500000</v>
      </c>
      <c r="U524" s="21">
        <f t="shared" si="272"/>
        <v>500000</v>
      </c>
      <c r="V524" s="21"/>
      <c r="W524" s="21"/>
      <c r="X524" s="21"/>
      <c r="Y524" s="12"/>
    </row>
    <row r="525" spans="1:25" hidden="1" x14ac:dyDescent="0.2">
      <c r="A525" s="28" t="s">
        <v>303</v>
      </c>
      <c r="B525" s="29">
        <v>11</v>
      </c>
      <c r="C525" s="50" t="s">
        <v>296</v>
      </c>
      <c r="D525" s="31">
        <v>3632</v>
      </c>
      <c r="E525" s="32" t="s">
        <v>183</v>
      </c>
      <c r="G525" s="1">
        <v>500000</v>
      </c>
      <c r="H525" s="1">
        <v>500000</v>
      </c>
      <c r="I525" s="1">
        <v>500000</v>
      </c>
      <c r="J525" s="1">
        <v>500000</v>
      </c>
      <c r="K525" s="1">
        <v>0</v>
      </c>
      <c r="L525" s="33">
        <f t="shared" si="254"/>
        <v>0</v>
      </c>
      <c r="M525" s="1">
        <v>500000</v>
      </c>
      <c r="N525" s="1">
        <v>500000</v>
      </c>
      <c r="O525" s="1">
        <v>500000</v>
      </c>
      <c r="P525" s="1">
        <f>O525</f>
        <v>500000</v>
      </c>
      <c r="Q525" s="1">
        <v>500000</v>
      </c>
      <c r="R525" s="1">
        <v>500000</v>
      </c>
      <c r="S525" s="1">
        <f>R525</f>
        <v>500000</v>
      </c>
      <c r="T525" s="1">
        <v>500000</v>
      </c>
      <c r="U525" s="1">
        <f>T525</f>
        <v>500000</v>
      </c>
    </row>
    <row r="526" spans="1:25" s="23" customFormat="1" ht="15.75" hidden="1" x14ac:dyDescent="0.2">
      <c r="A526" s="24" t="s">
        <v>303</v>
      </c>
      <c r="B526" s="25">
        <v>11</v>
      </c>
      <c r="C526" s="49" t="s">
        <v>296</v>
      </c>
      <c r="D526" s="27">
        <v>386</v>
      </c>
      <c r="E526" s="20"/>
      <c r="F526" s="20"/>
      <c r="G526" s="21">
        <f>SUM(G527)</f>
        <v>6000000</v>
      </c>
      <c r="H526" s="21">
        <f t="shared" ref="H526:U526" si="273">SUM(H527)</f>
        <v>6000000</v>
      </c>
      <c r="I526" s="21">
        <f t="shared" si="273"/>
        <v>6000000</v>
      </c>
      <c r="J526" s="21">
        <f t="shared" si="273"/>
        <v>6000000</v>
      </c>
      <c r="K526" s="21">
        <f t="shared" si="273"/>
        <v>6000000</v>
      </c>
      <c r="L526" s="22">
        <f t="shared" si="254"/>
        <v>100</v>
      </c>
      <c r="M526" s="21">
        <f t="shared" si="273"/>
        <v>6000000</v>
      </c>
      <c r="N526" s="21">
        <f t="shared" si="273"/>
        <v>6000000</v>
      </c>
      <c r="O526" s="21">
        <f t="shared" si="273"/>
        <v>6000000</v>
      </c>
      <c r="P526" s="21">
        <f t="shared" si="273"/>
        <v>6000000</v>
      </c>
      <c r="Q526" s="21">
        <f t="shared" si="273"/>
        <v>6000000</v>
      </c>
      <c r="R526" s="21">
        <f t="shared" si="273"/>
        <v>6000000</v>
      </c>
      <c r="S526" s="21">
        <f t="shared" si="273"/>
        <v>6000000</v>
      </c>
      <c r="T526" s="21">
        <f t="shared" si="273"/>
        <v>6000000</v>
      </c>
      <c r="U526" s="21">
        <f t="shared" si="273"/>
        <v>6000000</v>
      </c>
      <c r="V526" s="21"/>
      <c r="W526" s="21"/>
      <c r="X526" s="21"/>
      <c r="Y526" s="12"/>
    </row>
    <row r="527" spans="1:25" ht="45" hidden="1" x14ac:dyDescent="0.2">
      <c r="A527" s="28" t="s">
        <v>303</v>
      </c>
      <c r="B527" s="29">
        <v>11</v>
      </c>
      <c r="C527" s="50" t="s">
        <v>296</v>
      </c>
      <c r="D527" s="31">
        <v>3861</v>
      </c>
      <c r="E527" s="32" t="s">
        <v>277</v>
      </c>
      <c r="G527" s="1">
        <v>6000000</v>
      </c>
      <c r="H527" s="1">
        <v>6000000</v>
      </c>
      <c r="I527" s="1">
        <v>6000000</v>
      </c>
      <c r="J527" s="1">
        <v>6000000</v>
      </c>
      <c r="K527" s="1">
        <v>6000000</v>
      </c>
      <c r="L527" s="33">
        <f t="shared" si="254"/>
        <v>100</v>
      </c>
      <c r="M527" s="1">
        <v>6000000</v>
      </c>
      <c r="N527" s="1">
        <v>6000000</v>
      </c>
      <c r="O527" s="1">
        <v>6000000</v>
      </c>
      <c r="P527" s="1">
        <f>O527</f>
        <v>6000000</v>
      </c>
      <c r="Q527" s="1">
        <v>6000000</v>
      </c>
      <c r="R527" s="1">
        <v>6000000</v>
      </c>
      <c r="S527" s="1">
        <f>R527</f>
        <v>6000000</v>
      </c>
      <c r="T527" s="1">
        <v>6000000</v>
      </c>
      <c r="U527" s="1">
        <f>T527</f>
        <v>6000000</v>
      </c>
    </row>
    <row r="528" spans="1:25" ht="78.75" x14ac:dyDescent="0.2">
      <c r="A528" s="277" t="s">
        <v>304</v>
      </c>
      <c r="B528" s="277"/>
      <c r="C528" s="277"/>
      <c r="D528" s="277"/>
      <c r="E528" s="20" t="s">
        <v>305</v>
      </c>
      <c r="F528" s="38" t="s">
        <v>294</v>
      </c>
      <c r="G528" s="21">
        <f>G529+G531</f>
        <v>17500000</v>
      </c>
      <c r="H528" s="21">
        <f t="shared" ref="H528:U528" si="274">H529+H531</f>
        <v>17500000</v>
      </c>
      <c r="I528" s="21">
        <f t="shared" si="274"/>
        <v>17500000</v>
      </c>
      <c r="J528" s="21">
        <f t="shared" si="274"/>
        <v>17500000</v>
      </c>
      <c r="K528" s="21">
        <f t="shared" si="274"/>
        <v>17500000</v>
      </c>
      <c r="L528" s="22">
        <f t="shared" si="254"/>
        <v>100</v>
      </c>
      <c r="M528" s="21">
        <f t="shared" si="274"/>
        <v>17300000</v>
      </c>
      <c r="N528" s="21">
        <f t="shared" si="274"/>
        <v>17300000</v>
      </c>
      <c r="O528" s="21">
        <f t="shared" si="274"/>
        <v>17400000</v>
      </c>
      <c r="P528" s="21">
        <f t="shared" si="274"/>
        <v>17400000</v>
      </c>
      <c r="Q528" s="21">
        <f t="shared" si="274"/>
        <v>17300000</v>
      </c>
      <c r="R528" s="21">
        <f t="shared" si="274"/>
        <v>17400000</v>
      </c>
      <c r="S528" s="21">
        <f t="shared" si="274"/>
        <v>17400000</v>
      </c>
      <c r="T528" s="21">
        <f t="shared" si="274"/>
        <v>17400000</v>
      </c>
      <c r="U528" s="21">
        <f t="shared" si="274"/>
        <v>17400000</v>
      </c>
    </row>
    <row r="529" spans="1:25" s="23" customFormat="1" ht="15.75" hidden="1" x14ac:dyDescent="0.2">
      <c r="A529" s="24" t="s">
        <v>306</v>
      </c>
      <c r="B529" s="25">
        <v>11</v>
      </c>
      <c r="C529" s="49" t="s">
        <v>296</v>
      </c>
      <c r="D529" s="27">
        <v>351</v>
      </c>
      <c r="E529" s="20"/>
      <c r="F529" s="20"/>
      <c r="G529" s="21">
        <f>SUM(G530)</f>
        <v>6500000</v>
      </c>
      <c r="H529" s="21">
        <f t="shared" ref="H529:U529" si="275">SUM(H530)</f>
        <v>6500000</v>
      </c>
      <c r="I529" s="21">
        <f t="shared" si="275"/>
        <v>6500000</v>
      </c>
      <c r="J529" s="21">
        <f t="shared" si="275"/>
        <v>6500000</v>
      </c>
      <c r="K529" s="21">
        <f t="shared" si="275"/>
        <v>6500000</v>
      </c>
      <c r="L529" s="22">
        <f t="shared" si="254"/>
        <v>100</v>
      </c>
      <c r="M529" s="21">
        <f t="shared" si="275"/>
        <v>6300000</v>
      </c>
      <c r="N529" s="21">
        <f t="shared" si="275"/>
        <v>6300000</v>
      </c>
      <c r="O529" s="21">
        <f t="shared" si="275"/>
        <v>6400000</v>
      </c>
      <c r="P529" s="21">
        <f t="shared" si="275"/>
        <v>6400000</v>
      </c>
      <c r="Q529" s="21">
        <f t="shared" si="275"/>
        <v>6300000</v>
      </c>
      <c r="R529" s="21">
        <f t="shared" si="275"/>
        <v>6400000</v>
      </c>
      <c r="S529" s="21">
        <f t="shared" si="275"/>
        <v>6400000</v>
      </c>
      <c r="T529" s="21">
        <f t="shared" si="275"/>
        <v>6400000</v>
      </c>
      <c r="U529" s="21">
        <f t="shared" si="275"/>
        <v>6400000</v>
      </c>
      <c r="V529" s="21"/>
      <c r="W529" s="21"/>
      <c r="X529" s="21"/>
      <c r="Y529" s="12"/>
    </row>
    <row r="530" spans="1:25" ht="30" hidden="1" x14ac:dyDescent="0.2">
      <c r="A530" s="28" t="s">
        <v>306</v>
      </c>
      <c r="B530" s="29">
        <v>11</v>
      </c>
      <c r="C530" s="50" t="s">
        <v>296</v>
      </c>
      <c r="D530" s="31">
        <v>3512</v>
      </c>
      <c r="E530" s="32" t="s">
        <v>281</v>
      </c>
      <c r="G530" s="1">
        <v>6500000</v>
      </c>
      <c r="H530" s="1">
        <v>6500000</v>
      </c>
      <c r="I530" s="1">
        <v>6500000</v>
      </c>
      <c r="J530" s="1">
        <v>6500000</v>
      </c>
      <c r="K530" s="1">
        <v>6500000</v>
      </c>
      <c r="L530" s="33">
        <f t="shared" si="254"/>
        <v>100</v>
      </c>
      <c r="M530" s="1">
        <v>6300000</v>
      </c>
      <c r="N530" s="1">
        <v>6300000</v>
      </c>
      <c r="O530" s="1">
        <v>6400000</v>
      </c>
      <c r="P530" s="1">
        <f>O530</f>
        <v>6400000</v>
      </c>
      <c r="Q530" s="1">
        <v>6300000</v>
      </c>
      <c r="R530" s="1">
        <v>6400000</v>
      </c>
      <c r="S530" s="1">
        <f>R530</f>
        <v>6400000</v>
      </c>
      <c r="T530" s="1">
        <v>6400000</v>
      </c>
      <c r="U530" s="1">
        <f>T530</f>
        <v>6400000</v>
      </c>
    </row>
    <row r="531" spans="1:25" s="23" customFormat="1" ht="15.75" hidden="1" x14ac:dyDescent="0.2">
      <c r="A531" s="24" t="s">
        <v>306</v>
      </c>
      <c r="B531" s="25">
        <v>11</v>
      </c>
      <c r="C531" s="49" t="s">
        <v>296</v>
      </c>
      <c r="D531" s="27">
        <v>386</v>
      </c>
      <c r="E531" s="20"/>
      <c r="F531" s="20"/>
      <c r="G531" s="21">
        <f>SUM(G532)</f>
        <v>11000000</v>
      </c>
      <c r="H531" s="21">
        <f t="shared" ref="H531:U531" si="276">SUM(H532)</f>
        <v>11000000</v>
      </c>
      <c r="I531" s="21">
        <f t="shared" si="276"/>
        <v>11000000</v>
      </c>
      <c r="J531" s="21">
        <f t="shared" si="276"/>
        <v>11000000</v>
      </c>
      <c r="K531" s="21">
        <f t="shared" si="276"/>
        <v>11000000</v>
      </c>
      <c r="L531" s="22">
        <f t="shared" si="254"/>
        <v>100</v>
      </c>
      <c r="M531" s="21">
        <f t="shared" si="276"/>
        <v>11000000</v>
      </c>
      <c r="N531" s="21">
        <f t="shared" si="276"/>
        <v>11000000</v>
      </c>
      <c r="O531" s="21">
        <f t="shared" si="276"/>
        <v>11000000</v>
      </c>
      <c r="P531" s="21">
        <f t="shared" si="276"/>
        <v>11000000</v>
      </c>
      <c r="Q531" s="21">
        <f t="shared" si="276"/>
        <v>11000000</v>
      </c>
      <c r="R531" s="21">
        <f t="shared" si="276"/>
        <v>11000000</v>
      </c>
      <c r="S531" s="21">
        <f t="shared" si="276"/>
        <v>11000000</v>
      </c>
      <c r="T531" s="21">
        <f t="shared" si="276"/>
        <v>11000000</v>
      </c>
      <c r="U531" s="21">
        <f t="shared" si="276"/>
        <v>11000000</v>
      </c>
      <c r="V531" s="21"/>
      <c r="W531" s="21"/>
      <c r="X531" s="21"/>
      <c r="Y531" s="12"/>
    </row>
    <row r="532" spans="1:25" ht="45" hidden="1" x14ac:dyDescent="0.2">
      <c r="A532" s="28" t="s">
        <v>306</v>
      </c>
      <c r="B532" s="29">
        <v>11</v>
      </c>
      <c r="C532" s="50" t="s">
        <v>296</v>
      </c>
      <c r="D532" s="31">
        <v>3861</v>
      </c>
      <c r="E532" s="32" t="s">
        <v>277</v>
      </c>
      <c r="G532" s="1">
        <v>11000000</v>
      </c>
      <c r="H532" s="1">
        <v>11000000</v>
      </c>
      <c r="I532" s="1">
        <v>11000000</v>
      </c>
      <c r="J532" s="1">
        <v>11000000</v>
      </c>
      <c r="K532" s="1">
        <v>11000000</v>
      </c>
      <c r="L532" s="33">
        <f t="shared" si="254"/>
        <v>100</v>
      </c>
      <c r="M532" s="1">
        <v>11000000</v>
      </c>
      <c r="N532" s="1">
        <v>11000000</v>
      </c>
      <c r="O532" s="1">
        <v>11000000</v>
      </c>
      <c r="P532" s="1">
        <f>O532</f>
        <v>11000000</v>
      </c>
      <c r="Q532" s="1">
        <v>11000000</v>
      </c>
      <c r="R532" s="1">
        <v>11000000</v>
      </c>
      <c r="S532" s="1">
        <f>R532</f>
        <v>11000000</v>
      </c>
      <c r="T532" s="1">
        <v>11000000</v>
      </c>
      <c r="U532" s="1">
        <f>T532</f>
        <v>11000000</v>
      </c>
    </row>
    <row r="533" spans="1:25" s="23" customFormat="1" ht="78.75" x14ac:dyDescent="0.2">
      <c r="A533" s="277" t="s">
        <v>307</v>
      </c>
      <c r="B533" s="277"/>
      <c r="C533" s="277"/>
      <c r="D533" s="277"/>
      <c r="E533" s="20" t="s">
        <v>308</v>
      </c>
      <c r="F533" s="38" t="s">
        <v>294</v>
      </c>
      <c r="G533" s="21">
        <f>SUM(G534)</f>
        <v>0</v>
      </c>
      <c r="H533" s="21">
        <f t="shared" ref="H533:U534" si="277">SUM(H534)</f>
        <v>0</v>
      </c>
      <c r="I533" s="21">
        <f t="shared" si="277"/>
        <v>0</v>
      </c>
      <c r="J533" s="21">
        <f t="shared" si="277"/>
        <v>0</v>
      </c>
      <c r="K533" s="21">
        <f t="shared" si="277"/>
        <v>0</v>
      </c>
      <c r="L533" s="22" t="str">
        <f t="shared" si="254"/>
        <v>-</v>
      </c>
      <c r="M533" s="21">
        <f t="shared" si="277"/>
        <v>600000</v>
      </c>
      <c r="N533" s="21">
        <f t="shared" si="277"/>
        <v>600000</v>
      </c>
      <c r="O533" s="21">
        <f t="shared" si="277"/>
        <v>0</v>
      </c>
      <c r="P533" s="21">
        <f t="shared" si="277"/>
        <v>0</v>
      </c>
      <c r="Q533" s="21">
        <f t="shared" si="277"/>
        <v>0</v>
      </c>
      <c r="R533" s="21">
        <f t="shared" si="277"/>
        <v>0</v>
      </c>
      <c r="S533" s="21">
        <f t="shared" si="277"/>
        <v>0</v>
      </c>
      <c r="T533" s="21">
        <f t="shared" si="277"/>
        <v>0</v>
      </c>
      <c r="U533" s="21">
        <f t="shared" si="277"/>
        <v>0</v>
      </c>
      <c r="V533" s="21"/>
      <c r="W533" s="21"/>
      <c r="X533" s="21"/>
      <c r="Y533" s="12"/>
    </row>
    <row r="534" spans="1:25" s="23" customFormat="1" ht="15.75" hidden="1" x14ac:dyDescent="0.2">
      <c r="A534" s="24" t="s">
        <v>309</v>
      </c>
      <c r="B534" s="25">
        <v>11</v>
      </c>
      <c r="C534" s="49" t="s">
        <v>296</v>
      </c>
      <c r="D534" s="27">
        <v>412</v>
      </c>
      <c r="E534" s="20"/>
      <c r="F534" s="20"/>
      <c r="G534" s="21">
        <f>SUM(G535)</f>
        <v>0</v>
      </c>
      <c r="H534" s="21">
        <f t="shared" si="277"/>
        <v>0</v>
      </c>
      <c r="I534" s="21">
        <f t="shared" si="277"/>
        <v>0</v>
      </c>
      <c r="J534" s="21">
        <f t="shared" si="277"/>
        <v>0</v>
      </c>
      <c r="K534" s="21">
        <f t="shared" si="277"/>
        <v>0</v>
      </c>
      <c r="L534" s="22" t="str">
        <f t="shared" si="254"/>
        <v>-</v>
      </c>
      <c r="M534" s="21">
        <f t="shared" si="277"/>
        <v>600000</v>
      </c>
      <c r="N534" s="21">
        <f t="shared" si="277"/>
        <v>600000</v>
      </c>
      <c r="O534" s="21">
        <f t="shared" si="277"/>
        <v>0</v>
      </c>
      <c r="P534" s="21">
        <f t="shared" si="277"/>
        <v>0</v>
      </c>
      <c r="Q534" s="21">
        <f t="shared" si="277"/>
        <v>0</v>
      </c>
      <c r="R534" s="21">
        <f t="shared" si="277"/>
        <v>0</v>
      </c>
      <c r="S534" s="21">
        <f t="shared" si="277"/>
        <v>0</v>
      </c>
      <c r="T534" s="21">
        <f t="shared" si="277"/>
        <v>0</v>
      </c>
      <c r="U534" s="21">
        <f t="shared" si="277"/>
        <v>0</v>
      </c>
      <c r="V534" s="21"/>
      <c r="W534" s="21"/>
      <c r="X534" s="21"/>
      <c r="Y534" s="12"/>
    </row>
    <row r="535" spans="1:25" hidden="1" x14ac:dyDescent="0.2">
      <c r="A535" s="28" t="s">
        <v>309</v>
      </c>
      <c r="B535" s="29">
        <v>11</v>
      </c>
      <c r="C535" s="50" t="s">
        <v>296</v>
      </c>
      <c r="D535" s="31">
        <v>4126</v>
      </c>
      <c r="E535" s="32" t="s">
        <v>84</v>
      </c>
      <c r="L535" s="33" t="str">
        <f t="shared" si="254"/>
        <v>-</v>
      </c>
      <c r="M535" s="1">
        <v>600000</v>
      </c>
      <c r="N535" s="1">
        <v>600000</v>
      </c>
      <c r="O535" s="1"/>
      <c r="P535" s="1">
        <f>O535</f>
        <v>0</v>
      </c>
      <c r="Q535" s="1">
        <v>0</v>
      </c>
      <c r="R535" s="1"/>
      <c r="S535" s="1">
        <v>0</v>
      </c>
      <c r="T535" s="1"/>
      <c r="U535" s="1">
        <f>T535</f>
        <v>0</v>
      </c>
    </row>
    <row r="536" spans="1:25" ht="78.75" x14ac:dyDescent="0.2">
      <c r="A536" s="277" t="s">
        <v>310</v>
      </c>
      <c r="B536" s="277"/>
      <c r="C536" s="277"/>
      <c r="D536" s="277"/>
      <c r="E536" s="20" t="s">
        <v>311</v>
      </c>
      <c r="F536" s="38" t="s">
        <v>294</v>
      </c>
      <c r="G536" s="21">
        <f>SUM(G537)</f>
        <v>450000</v>
      </c>
      <c r="H536" s="21">
        <f t="shared" ref="H536:U537" si="278">SUM(H537)</f>
        <v>450000</v>
      </c>
      <c r="I536" s="21">
        <f t="shared" si="278"/>
        <v>450000</v>
      </c>
      <c r="J536" s="21">
        <f t="shared" si="278"/>
        <v>450000</v>
      </c>
      <c r="K536" s="21">
        <f t="shared" si="278"/>
        <v>302203.40999999997</v>
      </c>
      <c r="L536" s="22">
        <f t="shared" si="254"/>
        <v>67.15631333333333</v>
      </c>
      <c r="M536" s="21">
        <f t="shared" si="278"/>
        <v>550000</v>
      </c>
      <c r="N536" s="21">
        <f t="shared" si="278"/>
        <v>550000</v>
      </c>
      <c r="O536" s="21">
        <f t="shared" si="278"/>
        <v>450000</v>
      </c>
      <c r="P536" s="21">
        <f t="shared" si="278"/>
        <v>450000</v>
      </c>
      <c r="Q536" s="21">
        <f t="shared" si="278"/>
        <v>550000</v>
      </c>
      <c r="R536" s="21">
        <f t="shared" si="278"/>
        <v>450000</v>
      </c>
      <c r="S536" s="21">
        <f t="shared" si="278"/>
        <v>450000</v>
      </c>
      <c r="T536" s="21">
        <f t="shared" si="278"/>
        <v>450000</v>
      </c>
      <c r="U536" s="21">
        <f t="shared" si="278"/>
        <v>450000</v>
      </c>
    </row>
    <row r="537" spans="1:25" s="23" customFormat="1" ht="15.75" hidden="1" x14ac:dyDescent="0.2">
      <c r="A537" s="24" t="s">
        <v>312</v>
      </c>
      <c r="B537" s="25">
        <v>11</v>
      </c>
      <c r="C537" s="49" t="s">
        <v>296</v>
      </c>
      <c r="D537" s="27">
        <v>329</v>
      </c>
      <c r="E537" s="20"/>
      <c r="F537" s="20"/>
      <c r="G537" s="21">
        <f>SUM(G538)</f>
        <v>450000</v>
      </c>
      <c r="H537" s="21">
        <f t="shared" si="278"/>
        <v>450000</v>
      </c>
      <c r="I537" s="21">
        <f t="shared" si="278"/>
        <v>450000</v>
      </c>
      <c r="J537" s="21">
        <f t="shared" si="278"/>
        <v>450000</v>
      </c>
      <c r="K537" s="21">
        <f t="shared" si="278"/>
        <v>302203.40999999997</v>
      </c>
      <c r="L537" s="22">
        <f t="shared" si="254"/>
        <v>67.15631333333333</v>
      </c>
      <c r="M537" s="21">
        <f t="shared" si="278"/>
        <v>550000</v>
      </c>
      <c r="N537" s="21">
        <f t="shared" si="278"/>
        <v>550000</v>
      </c>
      <c r="O537" s="21">
        <f t="shared" si="278"/>
        <v>450000</v>
      </c>
      <c r="P537" s="21">
        <f t="shared" si="278"/>
        <v>450000</v>
      </c>
      <c r="Q537" s="21">
        <f t="shared" si="278"/>
        <v>550000</v>
      </c>
      <c r="R537" s="21">
        <f t="shared" si="278"/>
        <v>450000</v>
      </c>
      <c r="S537" s="21">
        <f t="shared" si="278"/>
        <v>450000</v>
      </c>
      <c r="T537" s="21">
        <f t="shared" si="278"/>
        <v>450000</v>
      </c>
      <c r="U537" s="21">
        <f t="shared" si="278"/>
        <v>450000</v>
      </c>
      <c r="V537" s="21"/>
      <c r="W537" s="21"/>
      <c r="X537" s="21"/>
      <c r="Y537" s="12"/>
    </row>
    <row r="538" spans="1:25" ht="30" hidden="1" x14ac:dyDescent="0.2">
      <c r="A538" s="28" t="s">
        <v>312</v>
      </c>
      <c r="B538" s="29">
        <v>11</v>
      </c>
      <c r="C538" s="50" t="s">
        <v>296</v>
      </c>
      <c r="D538" s="31">
        <v>3291</v>
      </c>
      <c r="E538" s="32" t="s">
        <v>62</v>
      </c>
      <c r="G538" s="1">
        <v>450000</v>
      </c>
      <c r="H538" s="1">
        <v>450000</v>
      </c>
      <c r="I538" s="1">
        <v>450000</v>
      </c>
      <c r="J538" s="1">
        <v>450000</v>
      </c>
      <c r="K538" s="1">
        <v>302203.40999999997</v>
      </c>
      <c r="L538" s="33">
        <f t="shared" si="254"/>
        <v>67.15631333333333</v>
      </c>
      <c r="M538" s="1">
        <v>550000</v>
      </c>
      <c r="N538" s="1">
        <v>550000</v>
      </c>
      <c r="O538" s="1">
        <v>450000</v>
      </c>
      <c r="P538" s="1">
        <f>O538</f>
        <v>450000</v>
      </c>
      <c r="Q538" s="1">
        <v>550000</v>
      </c>
      <c r="R538" s="1">
        <v>450000</v>
      </c>
      <c r="S538" s="1">
        <f>R538</f>
        <v>450000</v>
      </c>
      <c r="T538" s="1">
        <v>450000</v>
      </c>
      <c r="U538" s="1">
        <f>T538</f>
        <v>450000</v>
      </c>
    </row>
    <row r="539" spans="1:25" s="23" customFormat="1" ht="78.75" x14ac:dyDescent="0.2">
      <c r="A539" s="278" t="s">
        <v>313</v>
      </c>
      <c r="B539" s="278"/>
      <c r="C539" s="278"/>
      <c r="D539" s="278"/>
      <c r="E539" s="20" t="s">
        <v>314</v>
      </c>
      <c r="F539" s="38" t="s">
        <v>294</v>
      </c>
      <c r="G539" s="21">
        <f>SUM(G540)</f>
        <v>100000</v>
      </c>
      <c r="H539" s="21">
        <f t="shared" ref="H539:U540" si="279">SUM(H540)</f>
        <v>100000</v>
      </c>
      <c r="I539" s="21">
        <f t="shared" si="279"/>
        <v>100000</v>
      </c>
      <c r="J539" s="21">
        <f t="shared" si="279"/>
        <v>100000</v>
      </c>
      <c r="K539" s="21">
        <f t="shared" si="279"/>
        <v>0</v>
      </c>
      <c r="L539" s="22">
        <f t="shared" si="254"/>
        <v>0</v>
      </c>
      <c r="M539" s="21">
        <f t="shared" si="279"/>
        <v>1500000</v>
      </c>
      <c r="N539" s="21">
        <f t="shared" si="279"/>
        <v>1500000</v>
      </c>
      <c r="O539" s="21">
        <f t="shared" si="279"/>
        <v>100000</v>
      </c>
      <c r="P539" s="21">
        <f t="shared" si="279"/>
        <v>100000</v>
      </c>
      <c r="Q539" s="21">
        <f t="shared" si="279"/>
        <v>1500000</v>
      </c>
      <c r="R539" s="21">
        <f t="shared" si="279"/>
        <v>100000</v>
      </c>
      <c r="S539" s="21">
        <f t="shared" si="279"/>
        <v>100000</v>
      </c>
      <c r="T539" s="21">
        <f t="shared" si="279"/>
        <v>100000</v>
      </c>
      <c r="U539" s="21">
        <f t="shared" si="279"/>
        <v>100000</v>
      </c>
      <c r="V539" s="21"/>
      <c r="W539" s="21"/>
      <c r="X539" s="21"/>
      <c r="Y539" s="12"/>
    </row>
    <row r="540" spans="1:25" s="23" customFormat="1" ht="15.75" hidden="1" x14ac:dyDescent="0.2">
      <c r="A540" s="24" t="s">
        <v>315</v>
      </c>
      <c r="B540" s="25">
        <v>11</v>
      </c>
      <c r="C540" s="49" t="s">
        <v>296</v>
      </c>
      <c r="D540" s="40">
        <v>323</v>
      </c>
      <c r="E540" s="20"/>
      <c r="F540" s="20"/>
      <c r="G540" s="21">
        <f>SUM(G541)</f>
        <v>100000</v>
      </c>
      <c r="H540" s="21">
        <f t="shared" si="279"/>
        <v>100000</v>
      </c>
      <c r="I540" s="21">
        <f t="shared" si="279"/>
        <v>100000</v>
      </c>
      <c r="J540" s="21">
        <f t="shared" si="279"/>
        <v>100000</v>
      </c>
      <c r="K540" s="21">
        <f t="shared" si="279"/>
        <v>0</v>
      </c>
      <c r="L540" s="22">
        <f t="shared" si="254"/>
        <v>0</v>
      </c>
      <c r="M540" s="21">
        <f t="shared" si="279"/>
        <v>1500000</v>
      </c>
      <c r="N540" s="21">
        <f t="shared" si="279"/>
        <v>1500000</v>
      </c>
      <c r="O540" s="21">
        <f t="shared" si="279"/>
        <v>100000</v>
      </c>
      <c r="P540" s="21">
        <f t="shared" si="279"/>
        <v>100000</v>
      </c>
      <c r="Q540" s="21">
        <f t="shared" si="279"/>
        <v>1500000</v>
      </c>
      <c r="R540" s="21">
        <f t="shared" si="279"/>
        <v>100000</v>
      </c>
      <c r="S540" s="21">
        <f t="shared" si="279"/>
        <v>100000</v>
      </c>
      <c r="T540" s="21">
        <f t="shared" si="279"/>
        <v>100000</v>
      </c>
      <c r="U540" s="21">
        <f t="shared" si="279"/>
        <v>100000</v>
      </c>
      <c r="V540" s="21"/>
      <c r="W540" s="21"/>
      <c r="X540" s="21"/>
      <c r="Y540" s="12"/>
    </row>
    <row r="541" spans="1:25" hidden="1" x14ac:dyDescent="0.2">
      <c r="A541" s="28" t="s">
        <v>315</v>
      </c>
      <c r="B541" s="29">
        <v>11</v>
      </c>
      <c r="C541" s="50" t="s">
        <v>296</v>
      </c>
      <c r="D541" s="53">
        <v>3239</v>
      </c>
      <c r="E541" s="32" t="s">
        <v>316</v>
      </c>
      <c r="G541" s="1">
        <v>100000</v>
      </c>
      <c r="H541" s="1">
        <v>100000</v>
      </c>
      <c r="I541" s="1">
        <v>100000</v>
      </c>
      <c r="J541" s="1">
        <v>100000</v>
      </c>
      <c r="K541" s="1">
        <v>0</v>
      </c>
      <c r="L541" s="33">
        <f t="shared" si="254"/>
        <v>0</v>
      </c>
      <c r="M541" s="1">
        <v>1500000</v>
      </c>
      <c r="N541" s="1">
        <v>1500000</v>
      </c>
      <c r="O541" s="1">
        <v>100000</v>
      </c>
      <c r="P541" s="1">
        <f>O541</f>
        <v>100000</v>
      </c>
      <c r="Q541" s="1">
        <v>1500000</v>
      </c>
      <c r="R541" s="1">
        <v>100000</v>
      </c>
      <c r="S541" s="1">
        <f>R541</f>
        <v>100000</v>
      </c>
      <c r="T541" s="1">
        <v>100000</v>
      </c>
      <c r="U541" s="1">
        <f>T541</f>
        <v>100000</v>
      </c>
    </row>
    <row r="542" spans="1:25" s="23" customFormat="1" ht="78.75" x14ac:dyDescent="0.2">
      <c r="A542" s="277" t="s">
        <v>317</v>
      </c>
      <c r="B542" s="277"/>
      <c r="C542" s="277"/>
      <c r="D542" s="277"/>
      <c r="E542" s="20" t="s">
        <v>318</v>
      </c>
      <c r="F542" s="38" t="s">
        <v>294</v>
      </c>
      <c r="G542" s="21">
        <f>SUM(G543)</f>
        <v>90000000</v>
      </c>
      <c r="H542" s="21">
        <f t="shared" ref="H542:U543" si="280">SUM(H543)</f>
        <v>90000000</v>
      </c>
      <c r="I542" s="21">
        <f t="shared" si="280"/>
        <v>205000000</v>
      </c>
      <c r="J542" s="21">
        <f t="shared" si="280"/>
        <v>205000000</v>
      </c>
      <c r="K542" s="21">
        <f t="shared" si="280"/>
        <v>205000000</v>
      </c>
      <c r="L542" s="22">
        <f t="shared" si="254"/>
        <v>100</v>
      </c>
      <c r="M542" s="21">
        <f t="shared" si="280"/>
        <v>76000000</v>
      </c>
      <c r="N542" s="21">
        <f t="shared" si="280"/>
        <v>76000000</v>
      </c>
      <c r="O542" s="21">
        <f t="shared" si="280"/>
        <v>100000000</v>
      </c>
      <c r="P542" s="21">
        <f t="shared" si="280"/>
        <v>100000000</v>
      </c>
      <c r="Q542" s="21">
        <f t="shared" si="280"/>
        <v>76000000</v>
      </c>
      <c r="R542" s="21">
        <f t="shared" si="280"/>
        <v>100000000</v>
      </c>
      <c r="S542" s="21">
        <f t="shared" si="280"/>
        <v>100000000</v>
      </c>
      <c r="T542" s="21">
        <f t="shared" si="280"/>
        <v>60000000</v>
      </c>
      <c r="U542" s="21">
        <f t="shared" si="280"/>
        <v>60000000</v>
      </c>
      <c r="V542" s="21"/>
      <c r="W542" s="21"/>
      <c r="X542" s="21"/>
      <c r="Y542" s="12"/>
    </row>
    <row r="543" spans="1:25" s="23" customFormat="1" ht="15.75" hidden="1" x14ac:dyDescent="0.2">
      <c r="A543" s="24" t="s">
        <v>319</v>
      </c>
      <c r="B543" s="25">
        <v>11</v>
      </c>
      <c r="C543" s="49" t="s">
        <v>296</v>
      </c>
      <c r="D543" s="27">
        <v>351</v>
      </c>
      <c r="E543" s="20"/>
      <c r="F543" s="20"/>
      <c r="G543" s="21">
        <f>SUM(G544)</f>
        <v>90000000</v>
      </c>
      <c r="H543" s="21">
        <f t="shared" si="280"/>
        <v>90000000</v>
      </c>
      <c r="I543" s="21">
        <f t="shared" si="280"/>
        <v>205000000</v>
      </c>
      <c r="J543" s="21">
        <f t="shared" si="280"/>
        <v>205000000</v>
      </c>
      <c r="K543" s="21">
        <f t="shared" si="280"/>
        <v>205000000</v>
      </c>
      <c r="L543" s="22">
        <f t="shared" si="254"/>
        <v>100</v>
      </c>
      <c r="M543" s="21">
        <f t="shared" si="280"/>
        <v>76000000</v>
      </c>
      <c r="N543" s="21">
        <f t="shared" si="280"/>
        <v>76000000</v>
      </c>
      <c r="O543" s="21">
        <f t="shared" si="280"/>
        <v>100000000</v>
      </c>
      <c r="P543" s="21">
        <f t="shared" si="280"/>
        <v>100000000</v>
      </c>
      <c r="Q543" s="21">
        <f t="shared" si="280"/>
        <v>76000000</v>
      </c>
      <c r="R543" s="21">
        <f t="shared" si="280"/>
        <v>100000000</v>
      </c>
      <c r="S543" s="21">
        <f t="shared" si="280"/>
        <v>100000000</v>
      </c>
      <c r="T543" s="21">
        <f t="shared" si="280"/>
        <v>60000000</v>
      </c>
      <c r="U543" s="21">
        <f t="shared" si="280"/>
        <v>60000000</v>
      </c>
      <c r="V543" s="21"/>
      <c r="W543" s="21"/>
      <c r="X543" s="21"/>
      <c r="Y543" s="12"/>
    </row>
    <row r="544" spans="1:25" ht="30" hidden="1" x14ac:dyDescent="0.2">
      <c r="A544" s="28" t="s">
        <v>319</v>
      </c>
      <c r="B544" s="29">
        <v>11</v>
      </c>
      <c r="C544" s="50" t="s">
        <v>296</v>
      </c>
      <c r="D544" s="53">
        <v>3512</v>
      </c>
      <c r="E544" s="32" t="s">
        <v>281</v>
      </c>
      <c r="G544" s="1">
        <v>90000000</v>
      </c>
      <c r="H544" s="1">
        <v>90000000</v>
      </c>
      <c r="I544" s="1">
        <v>205000000</v>
      </c>
      <c r="J544" s="1">
        <v>205000000</v>
      </c>
      <c r="K544" s="1">
        <v>205000000</v>
      </c>
      <c r="L544" s="33">
        <f t="shared" si="254"/>
        <v>100</v>
      </c>
      <c r="M544" s="1">
        <v>76000000</v>
      </c>
      <c r="N544" s="1">
        <v>76000000</v>
      </c>
      <c r="O544" s="1">
        <v>100000000</v>
      </c>
      <c r="P544" s="1">
        <f>O544</f>
        <v>100000000</v>
      </c>
      <c r="Q544" s="1">
        <v>76000000</v>
      </c>
      <c r="R544" s="1">
        <v>100000000</v>
      </c>
      <c r="S544" s="1">
        <f>R544</f>
        <v>100000000</v>
      </c>
      <c r="T544" s="1">
        <v>60000000</v>
      </c>
      <c r="U544" s="1">
        <f>T544</f>
        <v>60000000</v>
      </c>
    </row>
    <row r="545" spans="1:25" s="23" customFormat="1" ht="78.75" x14ac:dyDescent="0.2">
      <c r="A545" s="281" t="s">
        <v>176</v>
      </c>
      <c r="B545" s="281"/>
      <c r="C545" s="281"/>
      <c r="D545" s="281"/>
      <c r="E545" s="38" t="s">
        <v>320</v>
      </c>
      <c r="F545" s="38" t="s">
        <v>294</v>
      </c>
      <c r="G545" s="21">
        <f>SUM(G546)</f>
        <v>0</v>
      </c>
      <c r="H545" s="21">
        <f t="shared" ref="H545:U546" si="281">SUM(H546)</f>
        <v>0</v>
      </c>
      <c r="I545" s="21">
        <f t="shared" si="281"/>
        <v>0</v>
      </c>
      <c r="J545" s="21">
        <f t="shared" si="281"/>
        <v>0</v>
      </c>
      <c r="K545" s="21">
        <f t="shared" si="281"/>
        <v>0</v>
      </c>
      <c r="L545" s="22" t="str">
        <f t="shared" si="254"/>
        <v>-</v>
      </c>
      <c r="M545" s="21">
        <f t="shared" si="281"/>
        <v>0</v>
      </c>
      <c r="N545" s="21">
        <f t="shared" si="281"/>
        <v>0</v>
      </c>
      <c r="O545" s="21">
        <f t="shared" si="281"/>
        <v>1000000</v>
      </c>
      <c r="P545" s="21">
        <f t="shared" si="281"/>
        <v>1000000</v>
      </c>
      <c r="Q545" s="21">
        <f t="shared" si="281"/>
        <v>0</v>
      </c>
      <c r="R545" s="21">
        <f t="shared" si="281"/>
        <v>2000000</v>
      </c>
      <c r="S545" s="21">
        <f t="shared" si="281"/>
        <v>2000000</v>
      </c>
      <c r="T545" s="21">
        <f t="shared" si="281"/>
        <v>2000000</v>
      </c>
      <c r="U545" s="21">
        <f t="shared" si="281"/>
        <v>2000000</v>
      </c>
      <c r="V545" s="21"/>
      <c r="W545" s="21"/>
      <c r="X545" s="21"/>
      <c r="Y545" s="12"/>
    </row>
    <row r="546" spans="1:25" s="23" customFormat="1" ht="15.75" hidden="1" x14ac:dyDescent="0.2">
      <c r="A546" s="24"/>
      <c r="B546" s="25">
        <v>11</v>
      </c>
      <c r="C546" s="49" t="s">
        <v>296</v>
      </c>
      <c r="D546" s="40">
        <v>351</v>
      </c>
      <c r="E546" s="20"/>
      <c r="F546" s="20"/>
      <c r="G546" s="21">
        <f>SUM(G547)</f>
        <v>0</v>
      </c>
      <c r="H546" s="21">
        <f t="shared" si="281"/>
        <v>0</v>
      </c>
      <c r="I546" s="21">
        <f t="shared" si="281"/>
        <v>0</v>
      </c>
      <c r="J546" s="21">
        <f t="shared" si="281"/>
        <v>0</v>
      </c>
      <c r="K546" s="21">
        <f t="shared" si="281"/>
        <v>0</v>
      </c>
      <c r="L546" s="22" t="str">
        <f t="shared" si="254"/>
        <v>-</v>
      </c>
      <c r="M546" s="21">
        <f t="shared" si="281"/>
        <v>0</v>
      </c>
      <c r="N546" s="21">
        <f t="shared" si="281"/>
        <v>0</v>
      </c>
      <c r="O546" s="21">
        <f t="shared" si="281"/>
        <v>1000000</v>
      </c>
      <c r="P546" s="21">
        <f t="shared" si="281"/>
        <v>1000000</v>
      </c>
      <c r="Q546" s="21">
        <f t="shared" si="281"/>
        <v>0</v>
      </c>
      <c r="R546" s="21">
        <f t="shared" si="281"/>
        <v>2000000</v>
      </c>
      <c r="S546" s="21">
        <f t="shared" si="281"/>
        <v>2000000</v>
      </c>
      <c r="T546" s="21">
        <f t="shared" si="281"/>
        <v>2000000</v>
      </c>
      <c r="U546" s="21">
        <f t="shared" si="281"/>
        <v>2000000</v>
      </c>
      <c r="V546" s="21"/>
      <c r="W546" s="21"/>
      <c r="X546" s="21"/>
      <c r="Y546" s="12"/>
    </row>
    <row r="547" spans="1:25" hidden="1" x14ac:dyDescent="0.2">
      <c r="A547" s="41"/>
      <c r="B547" s="42">
        <v>11</v>
      </c>
      <c r="C547" s="59" t="s">
        <v>296</v>
      </c>
      <c r="D547" s="64">
        <v>3512</v>
      </c>
      <c r="E547" s="36"/>
      <c r="F547" s="36"/>
      <c r="G547" s="2"/>
      <c r="H547" s="2"/>
      <c r="I547" s="2"/>
      <c r="J547" s="2"/>
      <c r="K547" s="2"/>
      <c r="L547" s="61" t="str">
        <f t="shared" si="254"/>
        <v>-</v>
      </c>
      <c r="M547" s="2"/>
      <c r="N547" s="2"/>
      <c r="O547" s="1">
        <v>1000000</v>
      </c>
      <c r="P547" s="1">
        <f>O547</f>
        <v>1000000</v>
      </c>
      <c r="Q547" s="1"/>
      <c r="R547" s="1">
        <v>2000000</v>
      </c>
      <c r="S547" s="1">
        <f>R547</f>
        <v>2000000</v>
      </c>
      <c r="T547" s="1">
        <v>2000000</v>
      </c>
      <c r="U547" s="1">
        <f>T547</f>
        <v>2000000</v>
      </c>
    </row>
    <row r="548" spans="1:25" s="23" customFormat="1" ht="78.75" hidden="1" x14ac:dyDescent="0.2">
      <c r="A548" s="281" t="s">
        <v>93</v>
      </c>
      <c r="B548" s="281"/>
      <c r="C548" s="281"/>
      <c r="D548" s="281"/>
      <c r="E548" s="38" t="s">
        <v>321</v>
      </c>
      <c r="F548" s="38" t="s">
        <v>294</v>
      </c>
      <c r="G548" s="21">
        <f>SUM(G549)</f>
        <v>0</v>
      </c>
      <c r="H548" s="21">
        <f t="shared" ref="H548:U549" si="282">SUM(H549)</f>
        <v>0</v>
      </c>
      <c r="I548" s="21">
        <f t="shared" si="282"/>
        <v>0</v>
      </c>
      <c r="J548" s="21">
        <f t="shared" si="282"/>
        <v>0</v>
      </c>
      <c r="K548" s="21">
        <f t="shared" si="282"/>
        <v>0</v>
      </c>
      <c r="L548" s="22" t="str">
        <f t="shared" si="254"/>
        <v>-</v>
      </c>
      <c r="M548" s="21">
        <f t="shared" si="282"/>
        <v>0</v>
      </c>
      <c r="N548" s="21">
        <f t="shared" si="282"/>
        <v>0</v>
      </c>
      <c r="O548" s="21">
        <f t="shared" si="282"/>
        <v>0</v>
      </c>
      <c r="P548" s="21">
        <f t="shared" si="282"/>
        <v>0</v>
      </c>
      <c r="Q548" s="21">
        <f t="shared" si="282"/>
        <v>0</v>
      </c>
      <c r="R548" s="21">
        <f t="shared" si="282"/>
        <v>0</v>
      </c>
      <c r="S548" s="21">
        <f t="shared" si="282"/>
        <v>0</v>
      </c>
      <c r="T548" s="21">
        <f t="shared" si="282"/>
        <v>0</v>
      </c>
      <c r="U548" s="21">
        <f t="shared" si="282"/>
        <v>0</v>
      </c>
      <c r="V548" s="21"/>
      <c r="W548" s="21"/>
      <c r="X548" s="21"/>
      <c r="Y548" s="12"/>
    </row>
    <row r="549" spans="1:25" s="23" customFormat="1" ht="15.75" hidden="1" x14ac:dyDescent="0.2">
      <c r="A549" s="24"/>
      <c r="B549" s="25">
        <v>11</v>
      </c>
      <c r="C549" s="49" t="s">
        <v>296</v>
      </c>
      <c r="D549" s="40">
        <v>386</v>
      </c>
      <c r="E549" s="20"/>
      <c r="F549" s="20"/>
      <c r="G549" s="21">
        <f>SUM(G550)</f>
        <v>0</v>
      </c>
      <c r="H549" s="21">
        <f t="shared" si="282"/>
        <v>0</v>
      </c>
      <c r="I549" s="21">
        <f t="shared" si="282"/>
        <v>0</v>
      </c>
      <c r="J549" s="21">
        <f t="shared" si="282"/>
        <v>0</v>
      </c>
      <c r="K549" s="21">
        <f t="shared" si="282"/>
        <v>0</v>
      </c>
      <c r="L549" s="22" t="str">
        <f t="shared" si="254"/>
        <v>-</v>
      </c>
      <c r="M549" s="21">
        <f t="shared" si="282"/>
        <v>0</v>
      </c>
      <c r="N549" s="21">
        <f t="shared" si="282"/>
        <v>0</v>
      </c>
      <c r="O549" s="21">
        <f t="shared" si="282"/>
        <v>0</v>
      </c>
      <c r="P549" s="21">
        <f t="shared" si="282"/>
        <v>0</v>
      </c>
      <c r="Q549" s="21">
        <f t="shared" si="282"/>
        <v>0</v>
      </c>
      <c r="R549" s="21">
        <f t="shared" si="282"/>
        <v>0</v>
      </c>
      <c r="S549" s="21">
        <f t="shared" si="282"/>
        <v>0</v>
      </c>
      <c r="T549" s="21">
        <f t="shared" si="282"/>
        <v>0</v>
      </c>
      <c r="U549" s="21">
        <f t="shared" si="282"/>
        <v>0</v>
      </c>
      <c r="V549" s="21"/>
      <c r="W549" s="21"/>
      <c r="X549" s="21"/>
      <c r="Y549" s="12"/>
    </row>
    <row r="550" spans="1:25" hidden="1" x14ac:dyDescent="0.2">
      <c r="A550" s="41"/>
      <c r="B550" s="42">
        <v>11</v>
      </c>
      <c r="C550" s="59" t="s">
        <v>296</v>
      </c>
      <c r="D550" s="64">
        <v>3861</v>
      </c>
      <c r="E550" s="36"/>
      <c r="F550" s="36"/>
      <c r="G550" s="2"/>
      <c r="H550" s="2"/>
      <c r="I550" s="2"/>
      <c r="J550" s="2"/>
      <c r="K550" s="2"/>
      <c r="L550" s="61" t="str">
        <f t="shared" si="254"/>
        <v>-</v>
      </c>
      <c r="M550" s="2"/>
      <c r="N550" s="2"/>
      <c r="O550" s="1">
        <v>0</v>
      </c>
      <c r="P550" s="1">
        <f>O550</f>
        <v>0</v>
      </c>
      <c r="Q550" s="1"/>
      <c r="R550" s="1"/>
      <c r="S550" s="1">
        <f>R550</f>
        <v>0</v>
      </c>
      <c r="T550" s="1"/>
      <c r="U550" s="1">
        <f>T550</f>
        <v>0</v>
      </c>
    </row>
    <row r="551" spans="1:25" ht="94.5" x14ac:dyDescent="0.2">
      <c r="A551" s="277" t="s">
        <v>322</v>
      </c>
      <c r="B551" s="277"/>
      <c r="C551" s="277"/>
      <c r="D551" s="277"/>
      <c r="E551" s="20" t="s">
        <v>323</v>
      </c>
      <c r="F551" s="20" t="s">
        <v>324</v>
      </c>
      <c r="G551" s="21">
        <f>G552+G554+G556</f>
        <v>2200000</v>
      </c>
      <c r="H551" s="21">
        <f t="shared" ref="H551:U551" si="283">H552+H554+H556</f>
        <v>2200000</v>
      </c>
      <c r="I551" s="21">
        <f t="shared" si="283"/>
        <v>2200000</v>
      </c>
      <c r="J551" s="21">
        <f t="shared" si="283"/>
        <v>2200000</v>
      </c>
      <c r="K551" s="21">
        <f t="shared" si="283"/>
        <v>1463591.6600000001</v>
      </c>
      <c r="L551" s="22">
        <f t="shared" si="254"/>
        <v>66.526893636363639</v>
      </c>
      <c r="M551" s="21">
        <f t="shared" si="283"/>
        <v>2000000</v>
      </c>
      <c r="N551" s="21">
        <f t="shared" si="283"/>
        <v>2000000</v>
      </c>
      <c r="O551" s="21">
        <f t="shared" si="283"/>
        <v>2000000</v>
      </c>
      <c r="P551" s="21">
        <f t="shared" si="283"/>
        <v>2000000</v>
      </c>
      <c r="Q551" s="21">
        <f t="shared" si="283"/>
        <v>2000000</v>
      </c>
      <c r="R551" s="21">
        <f t="shared" si="283"/>
        <v>2000000</v>
      </c>
      <c r="S551" s="21">
        <f t="shared" si="283"/>
        <v>2000000</v>
      </c>
      <c r="T551" s="21">
        <f t="shared" si="283"/>
        <v>2000000</v>
      </c>
      <c r="U551" s="21">
        <f t="shared" si="283"/>
        <v>2000000</v>
      </c>
    </row>
    <row r="552" spans="1:25" s="23" customFormat="1" ht="15.75" hidden="1" x14ac:dyDescent="0.2">
      <c r="A552" s="24" t="s">
        <v>322</v>
      </c>
      <c r="B552" s="25">
        <v>11</v>
      </c>
      <c r="C552" s="26" t="s">
        <v>325</v>
      </c>
      <c r="D552" s="27">
        <v>323</v>
      </c>
      <c r="E552" s="20"/>
      <c r="F552" s="20"/>
      <c r="G552" s="21">
        <f>SUM(G553)</f>
        <v>100000</v>
      </c>
      <c r="H552" s="21">
        <f t="shared" ref="H552:U552" si="284">SUM(H553)</f>
        <v>100000</v>
      </c>
      <c r="I552" s="21">
        <f t="shared" si="284"/>
        <v>100000</v>
      </c>
      <c r="J552" s="21">
        <f t="shared" si="284"/>
        <v>100000</v>
      </c>
      <c r="K552" s="21">
        <f t="shared" si="284"/>
        <v>11162.5</v>
      </c>
      <c r="L552" s="22">
        <f t="shared" si="254"/>
        <v>11.1625</v>
      </c>
      <c r="M552" s="21">
        <f t="shared" si="284"/>
        <v>100000</v>
      </c>
      <c r="N552" s="21">
        <f t="shared" si="284"/>
        <v>100000</v>
      </c>
      <c r="O552" s="21">
        <f t="shared" si="284"/>
        <v>100000</v>
      </c>
      <c r="P552" s="21">
        <f t="shared" si="284"/>
        <v>100000</v>
      </c>
      <c r="Q552" s="21">
        <f t="shared" si="284"/>
        <v>100000</v>
      </c>
      <c r="R552" s="21">
        <f t="shared" si="284"/>
        <v>100000</v>
      </c>
      <c r="S552" s="21">
        <f t="shared" si="284"/>
        <v>100000</v>
      </c>
      <c r="T552" s="21">
        <f t="shared" si="284"/>
        <v>100000</v>
      </c>
      <c r="U552" s="21">
        <f t="shared" si="284"/>
        <v>100000</v>
      </c>
      <c r="V552" s="21"/>
      <c r="W552" s="21"/>
      <c r="X552" s="21"/>
      <c r="Y552" s="12"/>
    </row>
    <row r="553" spans="1:25" s="23" customFormat="1" ht="15.75" hidden="1" x14ac:dyDescent="0.2">
      <c r="A553" s="28" t="s">
        <v>322</v>
      </c>
      <c r="B553" s="29">
        <v>11</v>
      </c>
      <c r="C553" s="30" t="s">
        <v>325</v>
      </c>
      <c r="D553" s="31">
        <v>3237</v>
      </c>
      <c r="E553" s="32" t="s">
        <v>58</v>
      </c>
      <c r="F553" s="32"/>
      <c r="G553" s="1">
        <v>100000</v>
      </c>
      <c r="H553" s="1">
        <v>100000</v>
      </c>
      <c r="I553" s="1">
        <v>100000</v>
      </c>
      <c r="J553" s="1">
        <v>100000</v>
      </c>
      <c r="K553" s="1">
        <v>11162.5</v>
      </c>
      <c r="L553" s="33">
        <f t="shared" si="254"/>
        <v>11.1625</v>
      </c>
      <c r="M553" s="1">
        <v>100000</v>
      </c>
      <c r="N553" s="1">
        <v>100000</v>
      </c>
      <c r="O553" s="1">
        <v>100000</v>
      </c>
      <c r="P553" s="1">
        <f>O553</f>
        <v>100000</v>
      </c>
      <c r="Q553" s="1">
        <v>100000</v>
      </c>
      <c r="R553" s="1">
        <v>100000</v>
      </c>
      <c r="S553" s="1">
        <f>R553</f>
        <v>100000</v>
      </c>
      <c r="T553" s="1">
        <v>100000</v>
      </c>
      <c r="U553" s="1">
        <f>T553</f>
        <v>100000</v>
      </c>
      <c r="V553" s="21"/>
      <c r="W553" s="21"/>
      <c r="X553" s="21"/>
      <c r="Y553" s="12"/>
    </row>
    <row r="554" spans="1:25" s="23" customFormat="1" ht="15.75" hidden="1" x14ac:dyDescent="0.2">
      <c r="A554" s="24" t="s">
        <v>322</v>
      </c>
      <c r="B554" s="25">
        <v>11</v>
      </c>
      <c r="C554" s="26" t="s">
        <v>325</v>
      </c>
      <c r="D554" s="27">
        <v>329</v>
      </c>
      <c r="E554" s="20"/>
      <c r="F554" s="20"/>
      <c r="G554" s="21">
        <f>SUM(G555)</f>
        <v>1800000</v>
      </c>
      <c r="H554" s="21">
        <f t="shared" ref="H554:U554" si="285">SUM(H555)</f>
        <v>1800000</v>
      </c>
      <c r="I554" s="21">
        <f t="shared" si="285"/>
        <v>1800000</v>
      </c>
      <c r="J554" s="21">
        <f t="shared" si="285"/>
        <v>1800000</v>
      </c>
      <c r="K554" s="21">
        <f t="shared" si="285"/>
        <v>1240392.04</v>
      </c>
      <c r="L554" s="22">
        <f t="shared" si="254"/>
        <v>68.910668888888893</v>
      </c>
      <c r="M554" s="21">
        <f t="shared" si="285"/>
        <v>1800000</v>
      </c>
      <c r="N554" s="21">
        <f t="shared" si="285"/>
        <v>1800000</v>
      </c>
      <c r="O554" s="21">
        <f t="shared" si="285"/>
        <v>1800000</v>
      </c>
      <c r="P554" s="21">
        <f t="shared" si="285"/>
        <v>1800000</v>
      </c>
      <c r="Q554" s="21">
        <f t="shared" si="285"/>
        <v>1800000</v>
      </c>
      <c r="R554" s="21">
        <f t="shared" si="285"/>
        <v>1800000</v>
      </c>
      <c r="S554" s="21">
        <f t="shared" si="285"/>
        <v>1800000</v>
      </c>
      <c r="T554" s="21">
        <f t="shared" si="285"/>
        <v>1800000</v>
      </c>
      <c r="U554" s="21">
        <f t="shared" si="285"/>
        <v>1800000</v>
      </c>
      <c r="V554" s="21"/>
      <c r="W554" s="21"/>
      <c r="X554" s="21"/>
      <c r="Y554" s="12"/>
    </row>
    <row r="555" spans="1:25" hidden="1" x14ac:dyDescent="0.2">
      <c r="A555" s="28" t="s">
        <v>322</v>
      </c>
      <c r="B555" s="29">
        <v>11</v>
      </c>
      <c r="C555" s="30" t="s">
        <v>325</v>
      </c>
      <c r="D555" s="31">
        <v>3294</v>
      </c>
      <c r="E555" s="32" t="s">
        <v>65</v>
      </c>
      <c r="G555" s="1">
        <v>1800000</v>
      </c>
      <c r="H555" s="1">
        <v>1800000</v>
      </c>
      <c r="I555" s="1">
        <v>1800000</v>
      </c>
      <c r="J555" s="1">
        <v>1800000</v>
      </c>
      <c r="K555" s="1">
        <v>1240392.04</v>
      </c>
      <c r="L555" s="33">
        <f t="shared" si="254"/>
        <v>68.910668888888893</v>
      </c>
      <c r="M555" s="1">
        <v>1800000</v>
      </c>
      <c r="N555" s="1">
        <v>1800000</v>
      </c>
      <c r="O555" s="1">
        <v>1800000</v>
      </c>
      <c r="P555" s="1">
        <f>O555</f>
        <v>1800000</v>
      </c>
      <c r="Q555" s="1">
        <v>1800000</v>
      </c>
      <c r="R555" s="1">
        <v>1800000</v>
      </c>
      <c r="S555" s="1">
        <f>R555</f>
        <v>1800000</v>
      </c>
      <c r="T555" s="1">
        <v>1800000</v>
      </c>
      <c r="U555" s="1">
        <f>T555</f>
        <v>1800000</v>
      </c>
    </row>
    <row r="556" spans="1:25" s="23" customFormat="1" ht="15.75" hidden="1" x14ac:dyDescent="0.2">
      <c r="A556" s="24" t="s">
        <v>322</v>
      </c>
      <c r="B556" s="25">
        <v>11</v>
      </c>
      <c r="C556" s="26" t="s">
        <v>325</v>
      </c>
      <c r="D556" s="27">
        <v>381</v>
      </c>
      <c r="E556" s="20"/>
      <c r="F556" s="20"/>
      <c r="G556" s="21">
        <f>SUM(G557)</f>
        <v>300000</v>
      </c>
      <c r="H556" s="21">
        <f t="shared" ref="H556:U556" si="286">SUM(H557)</f>
        <v>300000</v>
      </c>
      <c r="I556" s="21">
        <f t="shared" si="286"/>
        <v>300000</v>
      </c>
      <c r="J556" s="21">
        <f t="shared" si="286"/>
        <v>300000</v>
      </c>
      <c r="K556" s="21">
        <f t="shared" si="286"/>
        <v>212037.12</v>
      </c>
      <c r="L556" s="22">
        <f t="shared" si="254"/>
        <v>70.679039999999986</v>
      </c>
      <c r="M556" s="21">
        <f t="shared" si="286"/>
        <v>100000</v>
      </c>
      <c r="N556" s="21">
        <f t="shared" si="286"/>
        <v>100000</v>
      </c>
      <c r="O556" s="21">
        <f t="shared" si="286"/>
        <v>100000</v>
      </c>
      <c r="P556" s="21">
        <f t="shared" si="286"/>
        <v>100000</v>
      </c>
      <c r="Q556" s="21">
        <f t="shared" si="286"/>
        <v>100000</v>
      </c>
      <c r="R556" s="21">
        <f t="shared" si="286"/>
        <v>100000</v>
      </c>
      <c r="S556" s="21">
        <f t="shared" si="286"/>
        <v>100000</v>
      </c>
      <c r="T556" s="21">
        <f t="shared" si="286"/>
        <v>100000</v>
      </c>
      <c r="U556" s="21">
        <f t="shared" si="286"/>
        <v>100000</v>
      </c>
      <c r="V556" s="21"/>
      <c r="W556" s="21"/>
      <c r="X556" s="21"/>
      <c r="Y556" s="12"/>
    </row>
    <row r="557" spans="1:25" hidden="1" x14ac:dyDescent="0.2">
      <c r="A557" s="28" t="s">
        <v>322</v>
      </c>
      <c r="B557" s="29">
        <v>11</v>
      </c>
      <c r="C557" s="30" t="s">
        <v>325</v>
      </c>
      <c r="D557" s="31">
        <v>3811</v>
      </c>
      <c r="E557" s="32" t="s">
        <v>73</v>
      </c>
      <c r="G557" s="1">
        <v>300000</v>
      </c>
      <c r="H557" s="1">
        <v>300000</v>
      </c>
      <c r="I557" s="1">
        <v>300000</v>
      </c>
      <c r="J557" s="1">
        <v>300000</v>
      </c>
      <c r="K557" s="1">
        <v>212037.12</v>
      </c>
      <c r="L557" s="33">
        <f t="shared" si="254"/>
        <v>70.679039999999986</v>
      </c>
      <c r="M557" s="1">
        <v>100000</v>
      </c>
      <c r="N557" s="1">
        <v>100000</v>
      </c>
      <c r="O557" s="1">
        <v>100000</v>
      </c>
      <c r="P557" s="1">
        <f>O557</f>
        <v>100000</v>
      </c>
      <c r="Q557" s="1">
        <v>100000</v>
      </c>
      <c r="R557" s="1">
        <v>100000</v>
      </c>
      <c r="S557" s="1">
        <f>R557</f>
        <v>100000</v>
      </c>
      <c r="T557" s="1">
        <v>100000</v>
      </c>
      <c r="U557" s="1">
        <f>T557</f>
        <v>100000</v>
      </c>
    </row>
    <row r="558" spans="1:25" s="23" customFormat="1" ht="94.5" x14ac:dyDescent="0.2">
      <c r="A558" s="277" t="s">
        <v>326</v>
      </c>
      <c r="B558" s="277"/>
      <c r="C558" s="277"/>
      <c r="D558" s="277"/>
      <c r="E558" s="20" t="s">
        <v>327</v>
      </c>
      <c r="F558" s="20" t="s">
        <v>324</v>
      </c>
      <c r="G558" s="21">
        <f>G559+G561</f>
        <v>900000</v>
      </c>
      <c r="H558" s="21">
        <f t="shared" ref="H558:U558" si="287">H559+H561</f>
        <v>900000</v>
      </c>
      <c r="I558" s="21">
        <f t="shared" si="287"/>
        <v>900000</v>
      </c>
      <c r="J558" s="21">
        <f t="shared" si="287"/>
        <v>900000</v>
      </c>
      <c r="K558" s="21">
        <f t="shared" si="287"/>
        <v>450000</v>
      </c>
      <c r="L558" s="22">
        <f t="shared" ref="L558:L639" si="288">IF(I558=0, "-", K558/I558*100)</f>
        <v>50</v>
      </c>
      <c r="M558" s="21">
        <f t="shared" si="287"/>
        <v>1100000</v>
      </c>
      <c r="N558" s="21">
        <f t="shared" si="287"/>
        <v>1100000</v>
      </c>
      <c r="O558" s="21">
        <f t="shared" si="287"/>
        <v>800000</v>
      </c>
      <c r="P558" s="21">
        <f t="shared" si="287"/>
        <v>800000</v>
      </c>
      <c r="Q558" s="21">
        <f t="shared" si="287"/>
        <v>1100000</v>
      </c>
      <c r="R558" s="21">
        <f t="shared" si="287"/>
        <v>1100000</v>
      </c>
      <c r="S558" s="21">
        <f t="shared" si="287"/>
        <v>1100000</v>
      </c>
      <c r="T558" s="21">
        <f t="shared" si="287"/>
        <v>1100000</v>
      </c>
      <c r="U558" s="21">
        <f t="shared" si="287"/>
        <v>1100000</v>
      </c>
      <c r="V558" s="21"/>
      <c r="W558" s="21"/>
      <c r="X558" s="21"/>
      <c r="Y558" s="12"/>
    </row>
    <row r="559" spans="1:25" s="23" customFormat="1" ht="15.75" hidden="1" x14ac:dyDescent="0.2">
      <c r="A559" s="24" t="s">
        <v>326</v>
      </c>
      <c r="B559" s="25">
        <v>11</v>
      </c>
      <c r="C559" s="26" t="s">
        <v>325</v>
      </c>
      <c r="D559" s="27">
        <v>323</v>
      </c>
      <c r="E559" s="20"/>
      <c r="F559" s="20"/>
      <c r="G559" s="21">
        <f>SUM(G560)</f>
        <v>450000</v>
      </c>
      <c r="H559" s="21">
        <f t="shared" ref="H559:U559" si="289">SUM(H560)</f>
        <v>450000</v>
      </c>
      <c r="I559" s="21">
        <f t="shared" si="289"/>
        <v>450000</v>
      </c>
      <c r="J559" s="21">
        <f t="shared" si="289"/>
        <v>450000</v>
      </c>
      <c r="K559" s="21">
        <f t="shared" si="289"/>
        <v>0</v>
      </c>
      <c r="L559" s="22">
        <f t="shared" si="288"/>
        <v>0</v>
      </c>
      <c r="M559" s="21">
        <f t="shared" si="289"/>
        <v>0</v>
      </c>
      <c r="N559" s="21">
        <f t="shared" si="289"/>
        <v>0</v>
      </c>
      <c r="O559" s="21">
        <f t="shared" si="289"/>
        <v>600000</v>
      </c>
      <c r="P559" s="21">
        <f t="shared" si="289"/>
        <v>600000</v>
      </c>
      <c r="Q559" s="21">
        <f t="shared" si="289"/>
        <v>0</v>
      </c>
      <c r="R559" s="21">
        <f t="shared" si="289"/>
        <v>500000</v>
      </c>
      <c r="S559" s="21">
        <f t="shared" si="289"/>
        <v>500000</v>
      </c>
      <c r="T559" s="21">
        <f t="shared" si="289"/>
        <v>500000</v>
      </c>
      <c r="U559" s="21">
        <f t="shared" si="289"/>
        <v>500000</v>
      </c>
      <c r="V559" s="21"/>
      <c r="W559" s="21"/>
      <c r="X559" s="21"/>
      <c r="Y559" s="12"/>
    </row>
    <row r="560" spans="1:25" hidden="1" x14ac:dyDescent="0.2">
      <c r="A560" s="28" t="s">
        <v>326</v>
      </c>
      <c r="B560" s="29">
        <v>11</v>
      </c>
      <c r="C560" s="30" t="s">
        <v>325</v>
      </c>
      <c r="D560" s="31">
        <v>3239</v>
      </c>
      <c r="E560" s="32" t="s">
        <v>316</v>
      </c>
      <c r="G560" s="1">
        <v>450000</v>
      </c>
      <c r="H560" s="1">
        <v>450000</v>
      </c>
      <c r="I560" s="1">
        <v>450000</v>
      </c>
      <c r="J560" s="1">
        <v>450000</v>
      </c>
      <c r="K560" s="1">
        <v>0</v>
      </c>
      <c r="L560" s="33">
        <f t="shared" si="288"/>
        <v>0</v>
      </c>
      <c r="M560" s="1">
        <v>0</v>
      </c>
      <c r="N560" s="1">
        <v>0</v>
      </c>
      <c r="O560" s="1">
        <v>600000</v>
      </c>
      <c r="P560" s="1">
        <f>O560</f>
        <v>600000</v>
      </c>
      <c r="Q560" s="1">
        <v>0</v>
      </c>
      <c r="R560" s="1">
        <v>500000</v>
      </c>
      <c r="S560" s="1">
        <f>R560</f>
        <v>500000</v>
      </c>
      <c r="T560" s="1">
        <v>500000</v>
      </c>
      <c r="U560" s="1">
        <f>T560</f>
        <v>500000</v>
      </c>
    </row>
    <row r="561" spans="1:25" s="23" customFormat="1" ht="15.75" hidden="1" x14ac:dyDescent="0.2">
      <c r="A561" s="24" t="s">
        <v>326</v>
      </c>
      <c r="B561" s="25">
        <v>11</v>
      </c>
      <c r="C561" s="26" t="s">
        <v>325</v>
      </c>
      <c r="D561" s="27">
        <v>412</v>
      </c>
      <c r="E561" s="20"/>
      <c r="F561" s="20"/>
      <c r="G561" s="21">
        <f>SUM(G562)</f>
        <v>450000</v>
      </c>
      <c r="H561" s="21">
        <f t="shared" ref="H561:U561" si="290">SUM(H562)</f>
        <v>450000</v>
      </c>
      <c r="I561" s="21">
        <f t="shared" si="290"/>
        <v>450000</v>
      </c>
      <c r="J561" s="21">
        <f t="shared" si="290"/>
        <v>450000</v>
      </c>
      <c r="K561" s="21">
        <f t="shared" si="290"/>
        <v>450000</v>
      </c>
      <c r="L561" s="22">
        <f t="shared" si="288"/>
        <v>100</v>
      </c>
      <c r="M561" s="21">
        <f t="shared" si="290"/>
        <v>1100000</v>
      </c>
      <c r="N561" s="21">
        <f t="shared" si="290"/>
        <v>1100000</v>
      </c>
      <c r="O561" s="21">
        <f t="shared" si="290"/>
        <v>200000</v>
      </c>
      <c r="P561" s="21">
        <f t="shared" si="290"/>
        <v>200000</v>
      </c>
      <c r="Q561" s="21">
        <f t="shared" si="290"/>
        <v>1100000</v>
      </c>
      <c r="R561" s="21">
        <f t="shared" si="290"/>
        <v>600000</v>
      </c>
      <c r="S561" s="21">
        <f t="shared" si="290"/>
        <v>600000</v>
      </c>
      <c r="T561" s="21">
        <f t="shared" si="290"/>
        <v>600000</v>
      </c>
      <c r="U561" s="21">
        <f t="shared" si="290"/>
        <v>600000</v>
      </c>
      <c r="V561" s="21"/>
      <c r="W561" s="21"/>
      <c r="X561" s="21"/>
      <c r="Y561" s="12"/>
    </row>
    <row r="562" spans="1:25" hidden="1" x14ac:dyDescent="0.2">
      <c r="A562" s="28" t="s">
        <v>326</v>
      </c>
      <c r="B562" s="29">
        <v>11</v>
      </c>
      <c r="C562" s="30" t="s">
        <v>325</v>
      </c>
      <c r="D562" s="31">
        <v>4126</v>
      </c>
      <c r="E562" s="32" t="s">
        <v>84</v>
      </c>
      <c r="G562" s="1">
        <v>450000</v>
      </c>
      <c r="H562" s="1">
        <v>450000</v>
      </c>
      <c r="I562" s="1">
        <v>450000</v>
      </c>
      <c r="J562" s="1">
        <v>450000</v>
      </c>
      <c r="K562" s="1">
        <v>450000</v>
      </c>
      <c r="L562" s="33">
        <f t="shared" si="288"/>
        <v>100</v>
      </c>
      <c r="M562" s="1">
        <v>1100000</v>
      </c>
      <c r="N562" s="1">
        <v>1100000</v>
      </c>
      <c r="O562" s="1">
        <v>200000</v>
      </c>
      <c r="P562" s="1">
        <f>O562</f>
        <v>200000</v>
      </c>
      <c r="Q562" s="1">
        <v>1100000</v>
      </c>
      <c r="R562" s="1">
        <v>600000</v>
      </c>
      <c r="S562" s="1">
        <f>R562</f>
        <v>600000</v>
      </c>
      <c r="T562" s="1">
        <v>600000</v>
      </c>
      <c r="U562" s="1">
        <f>T562</f>
        <v>600000</v>
      </c>
    </row>
    <row r="563" spans="1:25" s="12" customFormat="1" ht="94.5" x14ac:dyDescent="0.2">
      <c r="A563" s="277" t="s">
        <v>328</v>
      </c>
      <c r="B563" s="278"/>
      <c r="C563" s="278"/>
      <c r="D563" s="278"/>
      <c r="E563" s="20" t="s">
        <v>329</v>
      </c>
      <c r="F563" s="20" t="s">
        <v>324</v>
      </c>
      <c r="G563" s="21">
        <f>SUM(G564)</f>
        <v>370000</v>
      </c>
      <c r="H563" s="21">
        <f t="shared" ref="H563:U564" si="291">SUM(H564)</f>
        <v>0</v>
      </c>
      <c r="I563" s="21">
        <f t="shared" si="291"/>
        <v>370000</v>
      </c>
      <c r="J563" s="21">
        <f t="shared" si="291"/>
        <v>0</v>
      </c>
      <c r="K563" s="21">
        <f t="shared" si="291"/>
        <v>185732.65</v>
      </c>
      <c r="L563" s="22">
        <f t="shared" si="288"/>
        <v>50.198013513513516</v>
      </c>
      <c r="M563" s="21">
        <f t="shared" si="291"/>
        <v>0</v>
      </c>
      <c r="N563" s="21">
        <f t="shared" si="291"/>
        <v>0</v>
      </c>
      <c r="O563" s="21">
        <f t="shared" si="291"/>
        <v>0</v>
      </c>
      <c r="P563" s="21">
        <f t="shared" si="291"/>
        <v>0</v>
      </c>
      <c r="Q563" s="21">
        <f t="shared" si="291"/>
        <v>0</v>
      </c>
      <c r="R563" s="21">
        <f t="shared" si="291"/>
        <v>0</v>
      </c>
      <c r="S563" s="21">
        <f t="shared" si="291"/>
        <v>0</v>
      </c>
      <c r="T563" s="21">
        <f t="shared" si="291"/>
        <v>0</v>
      </c>
      <c r="U563" s="21">
        <f t="shared" si="291"/>
        <v>0</v>
      </c>
      <c r="V563" s="21"/>
      <c r="W563" s="21"/>
      <c r="X563" s="21"/>
    </row>
    <row r="564" spans="1:25" s="12" customFormat="1" ht="15.75" hidden="1" x14ac:dyDescent="0.2">
      <c r="A564" s="24" t="s">
        <v>330</v>
      </c>
      <c r="B564" s="25">
        <v>51</v>
      </c>
      <c r="C564" s="26" t="s">
        <v>325</v>
      </c>
      <c r="D564" s="40">
        <v>381</v>
      </c>
      <c r="E564" s="20"/>
      <c r="F564" s="20"/>
      <c r="G564" s="21">
        <f>SUM(G565)</f>
        <v>370000</v>
      </c>
      <c r="H564" s="21">
        <f t="shared" si="291"/>
        <v>0</v>
      </c>
      <c r="I564" s="21">
        <f t="shared" si="291"/>
        <v>370000</v>
      </c>
      <c r="J564" s="21">
        <f t="shared" si="291"/>
        <v>0</v>
      </c>
      <c r="K564" s="21">
        <f t="shared" si="291"/>
        <v>185732.65</v>
      </c>
      <c r="L564" s="22">
        <f t="shared" si="288"/>
        <v>50.198013513513516</v>
      </c>
      <c r="M564" s="21">
        <f t="shared" si="291"/>
        <v>0</v>
      </c>
      <c r="N564" s="21">
        <f t="shared" si="291"/>
        <v>0</v>
      </c>
      <c r="O564" s="21">
        <f t="shared" si="291"/>
        <v>0</v>
      </c>
      <c r="P564" s="21">
        <f t="shared" si="291"/>
        <v>0</v>
      </c>
      <c r="Q564" s="21">
        <f t="shared" si="291"/>
        <v>0</v>
      </c>
      <c r="R564" s="21">
        <f t="shared" si="291"/>
        <v>0</v>
      </c>
      <c r="S564" s="21">
        <f t="shared" si="291"/>
        <v>0</v>
      </c>
      <c r="T564" s="21">
        <f t="shared" si="291"/>
        <v>0</v>
      </c>
      <c r="U564" s="21">
        <f t="shared" si="291"/>
        <v>0</v>
      </c>
      <c r="V564" s="21"/>
      <c r="W564" s="21"/>
      <c r="X564" s="21"/>
    </row>
    <row r="565" spans="1:25" s="65" customFormat="1" hidden="1" x14ac:dyDescent="0.2">
      <c r="A565" s="28" t="s">
        <v>330</v>
      </c>
      <c r="B565" s="29">
        <v>51</v>
      </c>
      <c r="C565" s="30" t="s">
        <v>325</v>
      </c>
      <c r="D565" s="53">
        <v>3811</v>
      </c>
      <c r="E565" s="32" t="s">
        <v>73</v>
      </c>
      <c r="F565" s="32"/>
      <c r="G565" s="1">
        <v>370000</v>
      </c>
      <c r="H565" s="55"/>
      <c r="I565" s="1">
        <v>370000</v>
      </c>
      <c r="J565" s="55"/>
      <c r="K565" s="1">
        <v>185732.65</v>
      </c>
      <c r="L565" s="33">
        <f t="shared" si="288"/>
        <v>50.198013513513516</v>
      </c>
      <c r="M565" s="1">
        <v>0</v>
      </c>
      <c r="N565" s="55"/>
      <c r="O565" s="1"/>
      <c r="P565" s="55"/>
      <c r="Q565" s="1">
        <v>0</v>
      </c>
      <c r="R565" s="1"/>
      <c r="S565" s="55"/>
      <c r="T565" s="1"/>
      <c r="U565" s="55"/>
      <c r="V565" s="1"/>
      <c r="W565" s="1"/>
      <c r="X565" s="1"/>
    </row>
    <row r="566" spans="1:25" s="65" customFormat="1" ht="94.5" x14ac:dyDescent="0.2">
      <c r="A566" s="277" t="s">
        <v>331</v>
      </c>
      <c r="B566" s="278"/>
      <c r="C566" s="278"/>
      <c r="D566" s="278"/>
      <c r="E566" s="20" t="s">
        <v>332</v>
      </c>
      <c r="F566" s="20" t="s">
        <v>324</v>
      </c>
      <c r="G566" s="21">
        <f>SUM(G567)</f>
        <v>0</v>
      </c>
      <c r="H566" s="21">
        <f t="shared" ref="H566:U567" si="292">SUM(H567)</f>
        <v>0</v>
      </c>
      <c r="I566" s="21">
        <f t="shared" si="292"/>
        <v>0</v>
      </c>
      <c r="J566" s="21">
        <f t="shared" si="292"/>
        <v>0</v>
      </c>
      <c r="K566" s="21">
        <f t="shared" si="292"/>
        <v>205853.6</v>
      </c>
      <c r="L566" s="22" t="str">
        <f t="shared" si="288"/>
        <v>-</v>
      </c>
      <c r="M566" s="21">
        <f t="shared" si="292"/>
        <v>0</v>
      </c>
      <c r="N566" s="21">
        <f t="shared" si="292"/>
        <v>0</v>
      </c>
      <c r="O566" s="21">
        <f t="shared" si="292"/>
        <v>0</v>
      </c>
      <c r="P566" s="21">
        <f t="shared" si="292"/>
        <v>0</v>
      </c>
      <c r="Q566" s="21">
        <f t="shared" si="292"/>
        <v>0</v>
      </c>
      <c r="R566" s="21">
        <f t="shared" si="292"/>
        <v>0</v>
      </c>
      <c r="S566" s="21">
        <f t="shared" si="292"/>
        <v>0</v>
      </c>
      <c r="T566" s="21">
        <f t="shared" si="292"/>
        <v>0</v>
      </c>
      <c r="U566" s="21">
        <f t="shared" si="292"/>
        <v>0</v>
      </c>
      <c r="V566" s="1"/>
      <c r="W566" s="1"/>
      <c r="X566" s="1"/>
    </row>
    <row r="567" spans="1:25" s="12" customFormat="1" ht="15.75" hidden="1" x14ac:dyDescent="0.2">
      <c r="A567" s="24" t="s">
        <v>333</v>
      </c>
      <c r="B567" s="25">
        <v>51</v>
      </c>
      <c r="C567" s="26" t="s">
        <v>325</v>
      </c>
      <c r="D567" s="40">
        <v>381</v>
      </c>
      <c r="E567" s="20"/>
      <c r="F567" s="20"/>
      <c r="G567" s="21">
        <f>SUM(G568)</f>
        <v>0</v>
      </c>
      <c r="H567" s="21">
        <f t="shared" si="292"/>
        <v>0</v>
      </c>
      <c r="I567" s="21">
        <f t="shared" si="292"/>
        <v>0</v>
      </c>
      <c r="J567" s="21">
        <f t="shared" si="292"/>
        <v>0</v>
      </c>
      <c r="K567" s="21">
        <f t="shared" si="292"/>
        <v>205853.6</v>
      </c>
      <c r="L567" s="22" t="str">
        <f t="shared" si="288"/>
        <v>-</v>
      </c>
      <c r="M567" s="21">
        <f t="shared" si="292"/>
        <v>0</v>
      </c>
      <c r="N567" s="21">
        <f t="shared" si="292"/>
        <v>0</v>
      </c>
      <c r="O567" s="21">
        <f t="shared" si="292"/>
        <v>0</v>
      </c>
      <c r="P567" s="21">
        <f t="shared" si="292"/>
        <v>0</v>
      </c>
      <c r="Q567" s="21">
        <f t="shared" si="292"/>
        <v>0</v>
      </c>
      <c r="R567" s="21">
        <f t="shared" si="292"/>
        <v>0</v>
      </c>
      <c r="S567" s="21">
        <f t="shared" si="292"/>
        <v>0</v>
      </c>
      <c r="T567" s="21">
        <f t="shared" si="292"/>
        <v>0</v>
      </c>
      <c r="U567" s="21">
        <f t="shared" si="292"/>
        <v>0</v>
      </c>
      <c r="V567" s="21"/>
      <c r="W567" s="21"/>
      <c r="X567" s="21"/>
    </row>
    <row r="568" spans="1:25" s="65" customFormat="1" hidden="1" x14ac:dyDescent="0.2">
      <c r="A568" s="28" t="s">
        <v>333</v>
      </c>
      <c r="B568" s="29">
        <v>51</v>
      </c>
      <c r="C568" s="30" t="s">
        <v>325</v>
      </c>
      <c r="D568" s="53">
        <v>3811</v>
      </c>
      <c r="E568" s="32" t="s">
        <v>73</v>
      </c>
      <c r="F568" s="32"/>
      <c r="G568" s="1">
        <v>0</v>
      </c>
      <c r="H568" s="55"/>
      <c r="I568" s="1">
        <v>0</v>
      </c>
      <c r="J568" s="55"/>
      <c r="K568" s="1">
        <v>205853.6</v>
      </c>
      <c r="L568" s="33" t="str">
        <f t="shared" si="288"/>
        <v>-</v>
      </c>
      <c r="M568" s="1">
        <v>0</v>
      </c>
      <c r="N568" s="55"/>
      <c r="O568" s="1"/>
      <c r="P568" s="55"/>
      <c r="Q568" s="1">
        <v>0</v>
      </c>
      <c r="R568" s="1"/>
      <c r="S568" s="55"/>
      <c r="T568" s="1"/>
      <c r="U568" s="55"/>
      <c r="V568" s="1"/>
      <c r="W568" s="1"/>
      <c r="X568" s="1"/>
    </row>
    <row r="569" spans="1:25" s="12" customFormat="1" ht="94.5" x14ac:dyDescent="0.2">
      <c r="A569" s="275" t="s">
        <v>334</v>
      </c>
      <c r="B569" s="281"/>
      <c r="C569" s="281"/>
      <c r="D569" s="281"/>
      <c r="E569" s="38" t="s">
        <v>335</v>
      </c>
      <c r="F569" s="20" t="s">
        <v>324</v>
      </c>
      <c r="G569" s="21">
        <f>SUM(G570)</f>
        <v>0</v>
      </c>
      <c r="H569" s="21">
        <f t="shared" ref="H569:U570" si="293">SUM(H570)</f>
        <v>0</v>
      </c>
      <c r="I569" s="21">
        <f t="shared" si="293"/>
        <v>0</v>
      </c>
      <c r="J569" s="21">
        <f t="shared" si="293"/>
        <v>0</v>
      </c>
      <c r="K569" s="21">
        <f t="shared" si="293"/>
        <v>0</v>
      </c>
      <c r="L569" s="22" t="str">
        <f t="shared" si="288"/>
        <v>-</v>
      </c>
      <c r="M569" s="21">
        <f t="shared" si="293"/>
        <v>0</v>
      </c>
      <c r="N569" s="21">
        <f t="shared" si="293"/>
        <v>0</v>
      </c>
      <c r="O569" s="21">
        <f t="shared" si="293"/>
        <v>600000</v>
      </c>
      <c r="P569" s="21">
        <f t="shared" si="293"/>
        <v>600000</v>
      </c>
      <c r="Q569" s="21">
        <f t="shared" si="293"/>
        <v>0</v>
      </c>
      <c r="R569" s="21">
        <f t="shared" si="293"/>
        <v>0</v>
      </c>
      <c r="S569" s="21">
        <f t="shared" si="293"/>
        <v>0</v>
      </c>
      <c r="T569" s="21">
        <f t="shared" si="293"/>
        <v>0</v>
      </c>
      <c r="U569" s="21">
        <f t="shared" si="293"/>
        <v>0</v>
      </c>
      <c r="V569" s="21"/>
      <c r="W569" s="21"/>
      <c r="X569" s="21"/>
    </row>
    <row r="570" spans="1:25" s="12" customFormat="1" ht="15.75" hidden="1" x14ac:dyDescent="0.2">
      <c r="A570" s="24" t="s">
        <v>336</v>
      </c>
      <c r="B570" s="25">
        <v>11</v>
      </c>
      <c r="C570" s="26" t="s">
        <v>325</v>
      </c>
      <c r="D570" s="40">
        <v>412</v>
      </c>
      <c r="E570" s="20"/>
      <c r="F570" s="20"/>
      <c r="G570" s="21">
        <f>SUM(G571)</f>
        <v>0</v>
      </c>
      <c r="H570" s="21">
        <f t="shared" si="293"/>
        <v>0</v>
      </c>
      <c r="I570" s="21">
        <f t="shared" si="293"/>
        <v>0</v>
      </c>
      <c r="J570" s="21">
        <f t="shared" si="293"/>
        <v>0</v>
      </c>
      <c r="K570" s="21">
        <f t="shared" si="293"/>
        <v>0</v>
      </c>
      <c r="L570" s="22" t="str">
        <f t="shared" si="288"/>
        <v>-</v>
      </c>
      <c r="M570" s="21">
        <f t="shared" si="293"/>
        <v>0</v>
      </c>
      <c r="N570" s="21">
        <f t="shared" si="293"/>
        <v>0</v>
      </c>
      <c r="O570" s="21">
        <f t="shared" si="293"/>
        <v>600000</v>
      </c>
      <c r="P570" s="21">
        <f t="shared" si="293"/>
        <v>600000</v>
      </c>
      <c r="Q570" s="21">
        <f t="shared" si="293"/>
        <v>0</v>
      </c>
      <c r="R570" s="21">
        <f t="shared" si="293"/>
        <v>0</v>
      </c>
      <c r="S570" s="21">
        <f t="shared" si="293"/>
        <v>0</v>
      </c>
      <c r="T570" s="21">
        <f t="shared" si="293"/>
        <v>0</v>
      </c>
      <c r="U570" s="21">
        <f t="shared" si="293"/>
        <v>0</v>
      </c>
      <c r="V570" s="21"/>
      <c r="W570" s="21"/>
      <c r="X570" s="21"/>
    </row>
    <row r="571" spans="1:25" s="65" customFormat="1" hidden="1" x14ac:dyDescent="0.2">
      <c r="A571" s="41" t="s">
        <v>336</v>
      </c>
      <c r="B571" s="42">
        <v>11</v>
      </c>
      <c r="C571" s="43" t="s">
        <v>325</v>
      </c>
      <c r="D571" s="64">
        <v>4126</v>
      </c>
      <c r="E571" s="36" t="s">
        <v>84</v>
      </c>
      <c r="F571" s="32"/>
      <c r="G571" s="1"/>
      <c r="H571" s="1"/>
      <c r="I571" s="1"/>
      <c r="J571" s="1"/>
      <c r="K571" s="1"/>
      <c r="L571" s="33" t="str">
        <f t="shared" si="288"/>
        <v>-</v>
      </c>
      <c r="M571" s="1"/>
      <c r="N571" s="1"/>
      <c r="O571" s="1">
        <v>600000</v>
      </c>
      <c r="P571" s="1">
        <f>O571</f>
        <v>600000</v>
      </c>
      <c r="Q571" s="1"/>
      <c r="R571" s="1">
        <v>0</v>
      </c>
      <c r="S571" s="1">
        <f>R571</f>
        <v>0</v>
      </c>
      <c r="T571" s="1">
        <v>0</v>
      </c>
      <c r="U571" s="1">
        <f>T571</f>
        <v>0</v>
      </c>
      <c r="V571" s="1"/>
      <c r="W571" s="1"/>
      <c r="X571" s="1"/>
    </row>
    <row r="572" spans="1:25" s="23" customFormat="1" ht="15.75" x14ac:dyDescent="0.2">
      <c r="A572" s="282" t="s">
        <v>337</v>
      </c>
      <c r="B572" s="282"/>
      <c r="C572" s="282"/>
      <c r="D572" s="282"/>
      <c r="E572" s="282"/>
      <c r="F572" s="282"/>
      <c r="G572" s="18">
        <f>G573+G583</f>
        <v>1350000</v>
      </c>
      <c r="H572" s="18">
        <f t="shared" ref="H572:U572" si="294">H573+H583</f>
        <v>600000</v>
      </c>
      <c r="I572" s="18">
        <f t="shared" si="294"/>
        <v>2857000</v>
      </c>
      <c r="J572" s="18">
        <f t="shared" si="294"/>
        <v>762000</v>
      </c>
      <c r="K572" s="18">
        <f t="shared" si="294"/>
        <v>1905049.14</v>
      </c>
      <c r="L572" s="19">
        <f t="shared" si="288"/>
        <v>66.680053902695136</v>
      </c>
      <c r="M572" s="18">
        <f t="shared" si="294"/>
        <v>630000</v>
      </c>
      <c r="N572" s="18">
        <f t="shared" si="294"/>
        <v>630000</v>
      </c>
      <c r="O572" s="18">
        <f t="shared" si="294"/>
        <v>630000</v>
      </c>
      <c r="P572" s="18">
        <f t="shared" si="294"/>
        <v>630000</v>
      </c>
      <c r="Q572" s="18">
        <f t="shared" si="294"/>
        <v>710000</v>
      </c>
      <c r="R572" s="18">
        <f t="shared" si="294"/>
        <v>710000</v>
      </c>
      <c r="S572" s="18">
        <f t="shared" si="294"/>
        <v>710000</v>
      </c>
      <c r="T572" s="18">
        <f t="shared" si="294"/>
        <v>780000</v>
      </c>
      <c r="U572" s="18">
        <f t="shared" si="294"/>
        <v>780000</v>
      </c>
      <c r="V572" s="21"/>
      <c r="W572" s="21"/>
      <c r="X572" s="21"/>
      <c r="Y572" s="12"/>
    </row>
    <row r="573" spans="1:25" ht="94.5" x14ac:dyDescent="0.2">
      <c r="A573" s="277" t="s">
        <v>338</v>
      </c>
      <c r="B573" s="277"/>
      <c r="C573" s="277"/>
      <c r="D573" s="277"/>
      <c r="E573" s="20" t="s">
        <v>339</v>
      </c>
      <c r="F573" s="38" t="s">
        <v>340</v>
      </c>
      <c r="G573" s="21">
        <f>G574+G576+G581</f>
        <v>550000</v>
      </c>
      <c r="H573" s="21">
        <f t="shared" ref="H573:U573" si="295">H574+H576+H581</f>
        <v>550000</v>
      </c>
      <c r="I573" s="21">
        <f t="shared" si="295"/>
        <v>550000</v>
      </c>
      <c r="J573" s="21">
        <f t="shared" si="295"/>
        <v>550000</v>
      </c>
      <c r="K573" s="21">
        <f t="shared" si="295"/>
        <v>110998.71</v>
      </c>
      <c r="L573" s="22">
        <f t="shared" si="288"/>
        <v>20.181583636363637</v>
      </c>
      <c r="M573" s="21">
        <f t="shared" si="295"/>
        <v>630000</v>
      </c>
      <c r="N573" s="21">
        <f t="shared" si="295"/>
        <v>630000</v>
      </c>
      <c r="O573" s="21">
        <f t="shared" si="295"/>
        <v>630000</v>
      </c>
      <c r="P573" s="21">
        <f t="shared" si="295"/>
        <v>630000</v>
      </c>
      <c r="Q573" s="21">
        <f t="shared" si="295"/>
        <v>710000</v>
      </c>
      <c r="R573" s="21">
        <f t="shared" si="295"/>
        <v>710000</v>
      </c>
      <c r="S573" s="21">
        <f t="shared" si="295"/>
        <v>710000</v>
      </c>
      <c r="T573" s="21">
        <f t="shared" si="295"/>
        <v>780000</v>
      </c>
      <c r="U573" s="21">
        <f t="shared" si="295"/>
        <v>780000</v>
      </c>
    </row>
    <row r="574" spans="1:25" s="23" customFormat="1" ht="15.75" hidden="1" x14ac:dyDescent="0.2">
      <c r="A574" s="24" t="s">
        <v>341</v>
      </c>
      <c r="B574" s="25">
        <v>11</v>
      </c>
      <c r="C574" s="26" t="s">
        <v>258</v>
      </c>
      <c r="D574" s="27">
        <v>323</v>
      </c>
      <c r="E574" s="20"/>
      <c r="F574" s="20"/>
      <c r="G574" s="21">
        <f>SUM(G575)</f>
        <v>40000</v>
      </c>
      <c r="H574" s="21">
        <f t="shared" ref="H574:U574" si="296">SUM(H575)</f>
        <v>40000</v>
      </c>
      <c r="I574" s="21">
        <f t="shared" si="296"/>
        <v>40000</v>
      </c>
      <c r="J574" s="21">
        <f t="shared" si="296"/>
        <v>40000</v>
      </c>
      <c r="K574" s="21">
        <f t="shared" si="296"/>
        <v>18768.75</v>
      </c>
      <c r="L574" s="22">
        <f t="shared" si="288"/>
        <v>46.921875</v>
      </c>
      <c r="M574" s="21">
        <f t="shared" si="296"/>
        <v>50000</v>
      </c>
      <c r="N574" s="21">
        <f t="shared" si="296"/>
        <v>50000</v>
      </c>
      <c r="O574" s="21">
        <f t="shared" si="296"/>
        <v>50000</v>
      </c>
      <c r="P574" s="21">
        <f t="shared" si="296"/>
        <v>50000</v>
      </c>
      <c r="Q574" s="21">
        <f t="shared" si="296"/>
        <v>50000</v>
      </c>
      <c r="R574" s="21">
        <f t="shared" si="296"/>
        <v>50000</v>
      </c>
      <c r="S574" s="21">
        <f t="shared" si="296"/>
        <v>50000</v>
      </c>
      <c r="T574" s="21">
        <f t="shared" si="296"/>
        <v>50000</v>
      </c>
      <c r="U574" s="21">
        <f t="shared" si="296"/>
        <v>50000</v>
      </c>
      <c r="V574" s="21"/>
      <c r="W574" s="21"/>
      <c r="X574" s="21"/>
      <c r="Y574" s="12"/>
    </row>
    <row r="575" spans="1:25" hidden="1" x14ac:dyDescent="0.2">
      <c r="A575" s="28" t="s">
        <v>341</v>
      </c>
      <c r="B575" s="29">
        <v>11</v>
      </c>
      <c r="C575" s="30" t="s">
        <v>258</v>
      </c>
      <c r="D575" s="31">
        <v>3232</v>
      </c>
      <c r="E575" s="32" t="s">
        <v>53</v>
      </c>
      <c r="G575" s="1">
        <v>40000</v>
      </c>
      <c r="H575" s="1">
        <v>40000</v>
      </c>
      <c r="I575" s="1">
        <v>40000</v>
      </c>
      <c r="J575" s="1">
        <v>40000</v>
      </c>
      <c r="K575" s="1">
        <v>18768.75</v>
      </c>
      <c r="L575" s="33">
        <f t="shared" si="288"/>
        <v>46.921875</v>
      </c>
      <c r="M575" s="1">
        <v>50000</v>
      </c>
      <c r="N575" s="1">
        <v>50000</v>
      </c>
      <c r="O575" s="1">
        <v>50000</v>
      </c>
      <c r="P575" s="1">
        <f>O575</f>
        <v>50000</v>
      </c>
      <c r="Q575" s="1">
        <v>50000</v>
      </c>
      <c r="R575" s="1">
        <v>50000</v>
      </c>
      <c r="S575" s="1">
        <f>R575</f>
        <v>50000</v>
      </c>
      <c r="T575" s="1">
        <v>50000</v>
      </c>
      <c r="U575" s="1">
        <f>T575</f>
        <v>50000</v>
      </c>
    </row>
    <row r="576" spans="1:25" s="23" customFormat="1" ht="15.75" hidden="1" x14ac:dyDescent="0.2">
      <c r="A576" s="24" t="s">
        <v>341</v>
      </c>
      <c r="B576" s="25">
        <v>11</v>
      </c>
      <c r="C576" s="26" t="s">
        <v>258</v>
      </c>
      <c r="D576" s="27">
        <v>422</v>
      </c>
      <c r="E576" s="20"/>
      <c r="F576" s="20"/>
      <c r="G576" s="21">
        <f>SUM(G577:G580)</f>
        <v>410000</v>
      </c>
      <c r="H576" s="21">
        <f t="shared" ref="H576:U576" si="297">SUM(H577:H580)</f>
        <v>410000</v>
      </c>
      <c r="I576" s="21">
        <f t="shared" si="297"/>
        <v>260000</v>
      </c>
      <c r="J576" s="21">
        <f t="shared" si="297"/>
        <v>260000</v>
      </c>
      <c r="K576" s="21">
        <f t="shared" si="297"/>
        <v>6313.3</v>
      </c>
      <c r="L576" s="22">
        <f t="shared" si="288"/>
        <v>2.4281923076923078</v>
      </c>
      <c r="M576" s="21">
        <f t="shared" si="297"/>
        <v>430000</v>
      </c>
      <c r="N576" s="21">
        <f t="shared" si="297"/>
        <v>430000</v>
      </c>
      <c r="O576" s="21">
        <f t="shared" si="297"/>
        <v>430000</v>
      </c>
      <c r="P576" s="21">
        <f t="shared" si="297"/>
        <v>430000</v>
      </c>
      <c r="Q576" s="21">
        <f t="shared" si="297"/>
        <v>510000</v>
      </c>
      <c r="R576" s="21">
        <f t="shared" si="297"/>
        <v>510000</v>
      </c>
      <c r="S576" s="21">
        <f t="shared" si="297"/>
        <v>510000</v>
      </c>
      <c r="T576" s="21">
        <f t="shared" si="297"/>
        <v>530000</v>
      </c>
      <c r="U576" s="21">
        <f t="shared" si="297"/>
        <v>530000</v>
      </c>
      <c r="V576" s="21"/>
      <c r="W576" s="21"/>
      <c r="X576" s="21"/>
      <c r="Y576" s="12"/>
    </row>
    <row r="577" spans="1:25" hidden="1" x14ac:dyDescent="0.2">
      <c r="A577" s="28" t="s">
        <v>341</v>
      </c>
      <c r="B577" s="29">
        <v>11</v>
      </c>
      <c r="C577" s="30" t="s">
        <v>258</v>
      </c>
      <c r="D577" s="31">
        <v>4221</v>
      </c>
      <c r="E577" s="32" t="s">
        <v>74</v>
      </c>
      <c r="G577" s="1">
        <v>60000</v>
      </c>
      <c r="H577" s="1">
        <v>60000</v>
      </c>
      <c r="I577" s="1">
        <v>60000</v>
      </c>
      <c r="J577" s="1">
        <v>60000</v>
      </c>
      <c r="K577" s="1">
        <v>1313.3</v>
      </c>
      <c r="L577" s="33">
        <f t="shared" si="288"/>
        <v>2.1888333333333332</v>
      </c>
      <c r="M577" s="1">
        <v>60000</v>
      </c>
      <c r="N577" s="1">
        <v>60000</v>
      </c>
      <c r="O577" s="1">
        <v>50000</v>
      </c>
      <c r="P577" s="1">
        <f>O577</f>
        <v>50000</v>
      </c>
      <c r="Q577" s="1">
        <v>60000</v>
      </c>
      <c r="R577" s="1">
        <v>50000</v>
      </c>
      <c r="S577" s="1">
        <f>R577</f>
        <v>50000</v>
      </c>
      <c r="T577" s="1">
        <v>50000</v>
      </c>
      <c r="U577" s="1">
        <f>T577</f>
        <v>50000</v>
      </c>
    </row>
    <row r="578" spans="1:25" s="23" customFormat="1" ht="15.75" hidden="1" x14ac:dyDescent="0.2">
      <c r="A578" s="28" t="s">
        <v>341</v>
      </c>
      <c r="B578" s="29">
        <v>11</v>
      </c>
      <c r="C578" s="30" t="s">
        <v>258</v>
      </c>
      <c r="D578" s="31">
        <v>4222</v>
      </c>
      <c r="E578" s="32" t="s">
        <v>75</v>
      </c>
      <c r="F578" s="32"/>
      <c r="G578" s="1">
        <v>50000</v>
      </c>
      <c r="H578" s="1">
        <v>50000</v>
      </c>
      <c r="I578" s="1">
        <v>50000</v>
      </c>
      <c r="J578" s="1">
        <v>50000</v>
      </c>
      <c r="K578" s="1">
        <v>0</v>
      </c>
      <c r="L578" s="33">
        <f t="shared" si="288"/>
        <v>0</v>
      </c>
      <c r="M578" s="1">
        <v>70000</v>
      </c>
      <c r="N578" s="1">
        <v>70000</v>
      </c>
      <c r="O578" s="1">
        <v>70000</v>
      </c>
      <c r="P578" s="1">
        <f>O578</f>
        <v>70000</v>
      </c>
      <c r="Q578" s="1">
        <v>70000</v>
      </c>
      <c r="R578" s="1">
        <v>70000</v>
      </c>
      <c r="S578" s="1">
        <f>R578</f>
        <v>70000</v>
      </c>
      <c r="T578" s="1">
        <v>70000</v>
      </c>
      <c r="U578" s="1">
        <f>T578</f>
        <v>70000</v>
      </c>
      <c r="V578" s="21"/>
      <c r="W578" s="21"/>
      <c r="X578" s="21"/>
      <c r="Y578" s="12"/>
    </row>
    <row r="579" spans="1:25" s="23" customFormat="1" ht="15.75" hidden="1" x14ac:dyDescent="0.2">
      <c r="A579" s="28" t="s">
        <v>341</v>
      </c>
      <c r="B579" s="29">
        <v>11</v>
      </c>
      <c r="C579" s="30" t="s">
        <v>258</v>
      </c>
      <c r="D579" s="31">
        <v>4223</v>
      </c>
      <c r="E579" s="32"/>
      <c r="F579" s="32"/>
      <c r="G579" s="1"/>
      <c r="H579" s="1"/>
      <c r="I579" s="1"/>
      <c r="J579" s="1"/>
      <c r="K579" s="1"/>
      <c r="L579" s="33"/>
      <c r="M579" s="1"/>
      <c r="N579" s="1"/>
      <c r="O579" s="1">
        <v>10000</v>
      </c>
      <c r="P579" s="1">
        <f>O579</f>
        <v>10000</v>
      </c>
      <c r="Q579" s="1"/>
      <c r="R579" s="1">
        <v>10000</v>
      </c>
      <c r="S579" s="1">
        <f>R579</f>
        <v>10000</v>
      </c>
      <c r="T579" s="1">
        <v>10000</v>
      </c>
      <c r="U579" s="1">
        <f>T579</f>
        <v>10000</v>
      </c>
      <c r="V579" s="21"/>
      <c r="W579" s="21"/>
      <c r="X579" s="21"/>
      <c r="Y579" s="12"/>
    </row>
    <row r="580" spans="1:25" hidden="1" x14ac:dyDescent="0.2">
      <c r="A580" s="28" t="s">
        <v>341</v>
      </c>
      <c r="B580" s="29">
        <v>11</v>
      </c>
      <c r="C580" s="30" t="s">
        <v>258</v>
      </c>
      <c r="D580" s="31">
        <v>4227</v>
      </c>
      <c r="E580" s="32" t="s">
        <v>77</v>
      </c>
      <c r="G580" s="1">
        <v>300000</v>
      </c>
      <c r="H580" s="1">
        <v>300000</v>
      </c>
      <c r="I580" s="1">
        <v>150000</v>
      </c>
      <c r="J580" s="1">
        <v>150000</v>
      </c>
      <c r="K580" s="1">
        <v>5000</v>
      </c>
      <c r="L580" s="33">
        <f t="shared" si="288"/>
        <v>3.3333333333333335</v>
      </c>
      <c r="M580" s="1">
        <v>300000</v>
      </c>
      <c r="N580" s="1">
        <v>300000</v>
      </c>
      <c r="O580" s="1">
        <v>300000</v>
      </c>
      <c r="P580" s="1">
        <f>O580</f>
        <v>300000</v>
      </c>
      <c r="Q580" s="1">
        <v>380000</v>
      </c>
      <c r="R580" s="1">
        <v>380000</v>
      </c>
      <c r="S580" s="1">
        <f>R580</f>
        <v>380000</v>
      </c>
      <c r="T580" s="1">
        <v>400000</v>
      </c>
      <c r="U580" s="1">
        <f>T580</f>
        <v>400000</v>
      </c>
    </row>
    <row r="581" spans="1:25" s="23" customFormat="1" ht="15.75" hidden="1" x14ac:dyDescent="0.2">
      <c r="A581" s="24" t="s">
        <v>341</v>
      </c>
      <c r="B581" s="25">
        <v>11</v>
      </c>
      <c r="C581" s="26" t="s">
        <v>258</v>
      </c>
      <c r="D581" s="27">
        <v>426</v>
      </c>
      <c r="E581" s="20"/>
      <c r="F581" s="20"/>
      <c r="G581" s="21">
        <f>SUM(G582)</f>
        <v>100000</v>
      </c>
      <c r="H581" s="21">
        <f t="shared" ref="H581:U581" si="298">SUM(H582)</f>
        <v>100000</v>
      </c>
      <c r="I581" s="21">
        <f t="shared" si="298"/>
        <v>250000</v>
      </c>
      <c r="J581" s="21">
        <f t="shared" si="298"/>
        <v>250000</v>
      </c>
      <c r="K581" s="21">
        <f t="shared" si="298"/>
        <v>85916.66</v>
      </c>
      <c r="L581" s="22">
        <f t="shared" si="288"/>
        <v>34.366664</v>
      </c>
      <c r="M581" s="21">
        <f t="shared" si="298"/>
        <v>150000</v>
      </c>
      <c r="N581" s="21">
        <f t="shared" si="298"/>
        <v>150000</v>
      </c>
      <c r="O581" s="21">
        <f t="shared" si="298"/>
        <v>150000</v>
      </c>
      <c r="P581" s="21">
        <f t="shared" si="298"/>
        <v>150000</v>
      </c>
      <c r="Q581" s="21">
        <f t="shared" si="298"/>
        <v>150000</v>
      </c>
      <c r="R581" s="21">
        <f t="shared" si="298"/>
        <v>150000</v>
      </c>
      <c r="S581" s="21">
        <f t="shared" si="298"/>
        <v>150000</v>
      </c>
      <c r="T581" s="21">
        <f t="shared" si="298"/>
        <v>200000</v>
      </c>
      <c r="U581" s="21">
        <f t="shared" si="298"/>
        <v>200000</v>
      </c>
      <c r="V581" s="21"/>
      <c r="W581" s="21"/>
      <c r="X581" s="21"/>
      <c r="Y581" s="12"/>
    </row>
    <row r="582" spans="1:25" hidden="1" x14ac:dyDescent="0.2">
      <c r="A582" s="28" t="s">
        <v>341</v>
      </c>
      <c r="B582" s="29">
        <v>11</v>
      </c>
      <c r="C582" s="30" t="s">
        <v>258</v>
      </c>
      <c r="D582" s="31">
        <v>4262</v>
      </c>
      <c r="E582" s="32" t="s">
        <v>218</v>
      </c>
      <c r="G582" s="1">
        <v>100000</v>
      </c>
      <c r="H582" s="1">
        <v>100000</v>
      </c>
      <c r="I582" s="1">
        <v>250000</v>
      </c>
      <c r="J582" s="1">
        <v>250000</v>
      </c>
      <c r="K582" s="1">
        <v>85916.66</v>
      </c>
      <c r="L582" s="33">
        <f t="shared" si="288"/>
        <v>34.366664</v>
      </c>
      <c r="M582" s="1">
        <v>150000</v>
      </c>
      <c r="N582" s="1">
        <v>150000</v>
      </c>
      <c r="O582" s="1">
        <v>150000</v>
      </c>
      <c r="P582" s="1">
        <f>O582</f>
        <v>150000</v>
      </c>
      <c r="Q582" s="1">
        <v>150000</v>
      </c>
      <c r="R582" s="1">
        <v>150000</v>
      </c>
      <c r="S582" s="1">
        <f>R582</f>
        <v>150000</v>
      </c>
      <c r="T582" s="1">
        <v>200000</v>
      </c>
      <c r="U582" s="1">
        <f>T582</f>
        <v>200000</v>
      </c>
    </row>
    <row r="583" spans="1:25" ht="94.5" x14ac:dyDescent="0.2">
      <c r="A583" s="277" t="s">
        <v>342</v>
      </c>
      <c r="B583" s="277"/>
      <c r="C583" s="277"/>
      <c r="D583" s="277"/>
      <c r="E583" s="20" t="s">
        <v>343</v>
      </c>
      <c r="F583" s="38" t="s">
        <v>340</v>
      </c>
      <c r="G583" s="21">
        <f>G584+G586+G588+G590</f>
        <v>800000</v>
      </c>
      <c r="H583" s="21">
        <f t="shared" ref="H583:U583" si="299">H584+H586+H588+H590</f>
        <v>50000</v>
      </c>
      <c r="I583" s="21">
        <f t="shared" si="299"/>
        <v>2307000</v>
      </c>
      <c r="J583" s="21">
        <f t="shared" si="299"/>
        <v>212000</v>
      </c>
      <c r="K583" s="21">
        <f t="shared" si="299"/>
        <v>1794050.43</v>
      </c>
      <c r="L583" s="22">
        <f t="shared" si="288"/>
        <v>77.765514954486349</v>
      </c>
      <c r="M583" s="21">
        <f t="shared" si="299"/>
        <v>0</v>
      </c>
      <c r="N583" s="21">
        <f t="shared" si="299"/>
        <v>0</v>
      </c>
      <c r="O583" s="21">
        <f t="shared" si="299"/>
        <v>0</v>
      </c>
      <c r="P583" s="21">
        <f t="shared" si="299"/>
        <v>0</v>
      </c>
      <c r="Q583" s="21">
        <f t="shared" si="299"/>
        <v>0</v>
      </c>
      <c r="R583" s="21">
        <f t="shared" si="299"/>
        <v>0</v>
      </c>
      <c r="S583" s="21">
        <f t="shared" si="299"/>
        <v>0</v>
      </c>
      <c r="T583" s="21">
        <f t="shared" si="299"/>
        <v>0</v>
      </c>
      <c r="U583" s="21">
        <f t="shared" si="299"/>
        <v>0</v>
      </c>
    </row>
    <row r="584" spans="1:25" s="23" customFormat="1" ht="15.75" hidden="1" x14ac:dyDescent="0.2">
      <c r="A584" s="25" t="s">
        <v>344</v>
      </c>
      <c r="B584" s="25">
        <v>12</v>
      </c>
      <c r="C584" s="26" t="s">
        <v>258</v>
      </c>
      <c r="D584" s="27">
        <v>323</v>
      </c>
      <c r="E584" s="20"/>
      <c r="F584" s="20"/>
      <c r="G584" s="21">
        <f>SUM(G585)</f>
        <v>50000</v>
      </c>
      <c r="H584" s="21">
        <f t="shared" ref="H584:U584" si="300">SUM(H585)</f>
        <v>50000</v>
      </c>
      <c r="I584" s="21">
        <f t="shared" si="300"/>
        <v>92000</v>
      </c>
      <c r="J584" s="21">
        <f t="shared" si="300"/>
        <v>92000</v>
      </c>
      <c r="K584" s="21">
        <f t="shared" si="300"/>
        <v>66005.399999999994</v>
      </c>
      <c r="L584" s="22">
        <f t="shared" si="288"/>
        <v>71.74499999999999</v>
      </c>
      <c r="M584" s="21">
        <f t="shared" si="300"/>
        <v>0</v>
      </c>
      <c r="N584" s="21">
        <f t="shared" si="300"/>
        <v>0</v>
      </c>
      <c r="O584" s="21">
        <f t="shared" si="300"/>
        <v>0</v>
      </c>
      <c r="P584" s="21">
        <f t="shared" si="300"/>
        <v>0</v>
      </c>
      <c r="Q584" s="21">
        <f t="shared" si="300"/>
        <v>0</v>
      </c>
      <c r="R584" s="21">
        <f t="shared" si="300"/>
        <v>0</v>
      </c>
      <c r="S584" s="21">
        <f t="shared" si="300"/>
        <v>0</v>
      </c>
      <c r="T584" s="21">
        <f t="shared" si="300"/>
        <v>0</v>
      </c>
      <c r="U584" s="21">
        <f t="shared" si="300"/>
        <v>0</v>
      </c>
      <c r="V584" s="21"/>
      <c r="W584" s="21"/>
      <c r="X584" s="21"/>
      <c r="Y584" s="12"/>
    </row>
    <row r="585" spans="1:25" s="23" customFormat="1" ht="15.75" hidden="1" x14ac:dyDescent="0.2">
      <c r="A585" s="29" t="s">
        <v>344</v>
      </c>
      <c r="B585" s="29">
        <v>12</v>
      </c>
      <c r="C585" s="30" t="s">
        <v>258</v>
      </c>
      <c r="D585" s="31">
        <v>3237</v>
      </c>
      <c r="E585" s="32" t="s">
        <v>58</v>
      </c>
      <c r="F585" s="32"/>
      <c r="G585" s="1">
        <v>50000</v>
      </c>
      <c r="H585" s="1">
        <v>50000</v>
      </c>
      <c r="I585" s="1">
        <v>92000</v>
      </c>
      <c r="J585" s="1">
        <v>92000</v>
      </c>
      <c r="K585" s="1">
        <v>66005.399999999994</v>
      </c>
      <c r="L585" s="33">
        <f t="shared" si="288"/>
        <v>71.74499999999999</v>
      </c>
      <c r="M585" s="1">
        <v>0</v>
      </c>
      <c r="N585" s="1">
        <v>0</v>
      </c>
      <c r="O585" s="1"/>
      <c r="P585" s="1">
        <f>O585</f>
        <v>0</v>
      </c>
      <c r="Q585" s="1">
        <v>0</v>
      </c>
      <c r="R585" s="1"/>
      <c r="S585" s="1">
        <f>R585</f>
        <v>0</v>
      </c>
      <c r="T585" s="1"/>
      <c r="U585" s="1">
        <f>T585</f>
        <v>0</v>
      </c>
      <c r="V585" s="21"/>
      <c r="W585" s="21"/>
      <c r="X585" s="21"/>
      <c r="Y585" s="12"/>
    </row>
    <row r="586" spans="1:25" s="23" customFormat="1" ht="15.75" hidden="1" x14ac:dyDescent="0.2">
      <c r="A586" s="25" t="s">
        <v>344</v>
      </c>
      <c r="B586" s="25">
        <v>12</v>
      </c>
      <c r="C586" s="26" t="s">
        <v>258</v>
      </c>
      <c r="D586" s="27">
        <v>422</v>
      </c>
      <c r="E586" s="20"/>
      <c r="F586" s="20"/>
      <c r="G586" s="21">
        <f>SUM(G587)</f>
        <v>0</v>
      </c>
      <c r="H586" s="21">
        <f t="shared" ref="H586:U586" si="301">SUM(H587)</f>
        <v>0</v>
      </c>
      <c r="I586" s="21">
        <f t="shared" si="301"/>
        <v>120000</v>
      </c>
      <c r="J586" s="21">
        <f t="shared" si="301"/>
        <v>120000</v>
      </c>
      <c r="K586" s="21">
        <f t="shared" si="301"/>
        <v>118538.07</v>
      </c>
      <c r="L586" s="22">
        <f t="shared" si="288"/>
        <v>98.781725000000009</v>
      </c>
      <c r="M586" s="21">
        <f t="shared" si="301"/>
        <v>0</v>
      </c>
      <c r="N586" s="21">
        <f t="shared" si="301"/>
        <v>0</v>
      </c>
      <c r="O586" s="21">
        <f t="shared" si="301"/>
        <v>0</v>
      </c>
      <c r="P586" s="21">
        <f t="shared" si="301"/>
        <v>0</v>
      </c>
      <c r="Q586" s="21">
        <f t="shared" si="301"/>
        <v>0</v>
      </c>
      <c r="R586" s="21">
        <f t="shared" si="301"/>
        <v>0</v>
      </c>
      <c r="S586" s="21">
        <f t="shared" si="301"/>
        <v>0</v>
      </c>
      <c r="T586" s="21">
        <f t="shared" si="301"/>
        <v>0</v>
      </c>
      <c r="U586" s="21">
        <f t="shared" si="301"/>
        <v>0</v>
      </c>
      <c r="V586" s="21"/>
      <c r="W586" s="21"/>
      <c r="X586" s="21"/>
      <c r="Y586" s="12"/>
    </row>
    <row r="587" spans="1:25" s="23" customFormat="1" ht="15.75" hidden="1" x14ac:dyDescent="0.2">
      <c r="A587" s="29" t="s">
        <v>344</v>
      </c>
      <c r="B587" s="29">
        <v>12</v>
      </c>
      <c r="C587" s="30" t="s">
        <v>258</v>
      </c>
      <c r="D587" s="31">
        <v>4227</v>
      </c>
      <c r="E587" s="32" t="s">
        <v>77</v>
      </c>
      <c r="F587" s="32"/>
      <c r="G587" s="1">
        <v>0</v>
      </c>
      <c r="H587" s="1">
        <v>0</v>
      </c>
      <c r="I587" s="1">
        <v>120000</v>
      </c>
      <c r="J587" s="1">
        <v>120000</v>
      </c>
      <c r="K587" s="1">
        <v>118538.07</v>
      </c>
      <c r="L587" s="33">
        <f t="shared" si="288"/>
        <v>98.781725000000009</v>
      </c>
      <c r="M587" s="1">
        <v>0</v>
      </c>
      <c r="N587" s="1">
        <v>0</v>
      </c>
      <c r="O587" s="1"/>
      <c r="P587" s="1">
        <f>O587</f>
        <v>0</v>
      </c>
      <c r="Q587" s="1">
        <v>0</v>
      </c>
      <c r="R587" s="1"/>
      <c r="S587" s="1">
        <f>R587</f>
        <v>0</v>
      </c>
      <c r="T587" s="1"/>
      <c r="U587" s="1">
        <f>T587</f>
        <v>0</v>
      </c>
      <c r="V587" s="21"/>
      <c r="W587" s="21"/>
      <c r="X587" s="21"/>
      <c r="Y587" s="12"/>
    </row>
    <row r="588" spans="1:25" s="23" customFormat="1" ht="15.75" hidden="1" x14ac:dyDescent="0.2">
      <c r="A588" s="24" t="s">
        <v>344</v>
      </c>
      <c r="B588" s="25">
        <v>51</v>
      </c>
      <c r="C588" s="26" t="s">
        <v>258</v>
      </c>
      <c r="D588" s="27">
        <v>323</v>
      </c>
      <c r="E588" s="20"/>
      <c r="F588" s="20"/>
      <c r="G588" s="21">
        <f>SUM(G589)</f>
        <v>750000</v>
      </c>
      <c r="H588" s="21">
        <f t="shared" ref="H588:U588" si="302">SUM(H589)</f>
        <v>0</v>
      </c>
      <c r="I588" s="21">
        <f t="shared" si="302"/>
        <v>1735000</v>
      </c>
      <c r="J588" s="21">
        <f t="shared" si="302"/>
        <v>0</v>
      </c>
      <c r="K588" s="21">
        <f t="shared" si="302"/>
        <v>1254103.6499999999</v>
      </c>
      <c r="L588" s="22">
        <f t="shared" si="288"/>
        <v>72.282631123919302</v>
      </c>
      <c r="M588" s="21">
        <f t="shared" si="302"/>
        <v>0</v>
      </c>
      <c r="N588" s="21">
        <f t="shared" si="302"/>
        <v>0</v>
      </c>
      <c r="O588" s="21">
        <f t="shared" si="302"/>
        <v>0</v>
      </c>
      <c r="P588" s="21">
        <f t="shared" si="302"/>
        <v>0</v>
      </c>
      <c r="Q588" s="21">
        <f t="shared" si="302"/>
        <v>0</v>
      </c>
      <c r="R588" s="21">
        <f t="shared" si="302"/>
        <v>0</v>
      </c>
      <c r="S588" s="21">
        <f t="shared" si="302"/>
        <v>0</v>
      </c>
      <c r="T588" s="21">
        <f t="shared" si="302"/>
        <v>0</v>
      </c>
      <c r="U588" s="21">
        <f t="shared" si="302"/>
        <v>0</v>
      </c>
      <c r="V588" s="21"/>
      <c r="W588" s="21"/>
      <c r="X588" s="21"/>
      <c r="Y588" s="12"/>
    </row>
    <row r="589" spans="1:25" hidden="1" x14ac:dyDescent="0.2">
      <c r="A589" s="28" t="s">
        <v>344</v>
      </c>
      <c r="B589" s="29">
        <v>51</v>
      </c>
      <c r="C589" s="30" t="s">
        <v>258</v>
      </c>
      <c r="D589" s="31">
        <v>3237</v>
      </c>
      <c r="E589" s="32" t="s">
        <v>58</v>
      </c>
      <c r="G589" s="1">
        <v>750000</v>
      </c>
      <c r="H589" s="55"/>
      <c r="I589" s="1">
        <v>1735000</v>
      </c>
      <c r="J589" s="55"/>
      <c r="K589" s="1">
        <v>1254103.6499999999</v>
      </c>
      <c r="L589" s="33">
        <f t="shared" si="288"/>
        <v>72.282631123919302</v>
      </c>
      <c r="M589" s="1">
        <v>0</v>
      </c>
      <c r="N589" s="55"/>
      <c r="O589" s="1"/>
      <c r="P589" s="55"/>
      <c r="Q589" s="1">
        <v>0</v>
      </c>
      <c r="R589" s="1"/>
      <c r="S589" s="55"/>
      <c r="T589" s="1"/>
      <c r="U589" s="55"/>
    </row>
    <row r="590" spans="1:25" s="23" customFormat="1" ht="15.75" hidden="1" x14ac:dyDescent="0.2">
      <c r="A590" s="24" t="s">
        <v>344</v>
      </c>
      <c r="B590" s="25">
        <v>51</v>
      </c>
      <c r="C590" s="26" t="s">
        <v>258</v>
      </c>
      <c r="D590" s="27">
        <v>422</v>
      </c>
      <c r="E590" s="20"/>
      <c r="F590" s="20"/>
      <c r="G590" s="21">
        <f>SUM(G591)</f>
        <v>0</v>
      </c>
      <c r="H590" s="21">
        <f t="shared" ref="H590:U590" si="303">SUM(H591)</f>
        <v>0</v>
      </c>
      <c r="I590" s="21">
        <f t="shared" si="303"/>
        <v>360000</v>
      </c>
      <c r="J590" s="21">
        <f t="shared" si="303"/>
        <v>0</v>
      </c>
      <c r="K590" s="21">
        <f t="shared" si="303"/>
        <v>355403.31</v>
      </c>
      <c r="L590" s="22">
        <f t="shared" si="288"/>
        <v>98.723141666666663</v>
      </c>
      <c r="M590" s="21">
        <f t="shared" si="303"/>
        <v>0</v>
      </c>
      <c r="N590" s="21">
        <f t="shared" si="303"/>
        <v>0</v>
      </c>
      <c r="O590" s="21">
        <f t="shared" si="303"/>
        <v>0</v>
      </c>
      <c r="P590" s="21">
        <f t="shared" si="303"/>
        <v>0</v>
      </c>
      <c r="Q590" s="21">
        <f t="shared" si="303"/>
        <v>0</v>
      </c>
      <c r="R590" s="21">
        <f t="shared" si="303"/>
        <v>0</v>
      </c>
      <c r="S590" s="21">
        <f t="shared" si="303"/>
        <v>0</v>
      </c>
      <c r="T590" s="21">
        <f t="shared" si="303"/>
        <v>0</v>
      </c>
      <c r="U590" s="21">
        <f t="shared" si="303"/>
        <v>0</v>
      </c>
      <c r="V590" s="21"/>
      <c r="W590" s="21"/>
      <c r="X590" s="21"/>
      <c r="Y590" s="12"/>
    </row>
    <row r="591" spans="1:25" hidden="1" x14ac:dyDescent="0.2">
      <c r="A591" s="28" t="s">
        <v>344</v>
      </c>
      <c r="B591" s="29">
        <v>51</v>
      </c>
      <c r="C591" s="30" t="s">
        <v>258</v>
      </c>
      <c r="D591" s="31">
        <v>4227</v>
      </c>
      <c r="E591" s="32" t="s">
        <v>77</v>
      </c>
      <c r="G591" s="1">
        <v>0</v>
      </c>
      <c r="H591" s="55"/>
      <c r="I591" s="1">
        <v>360000</v>
      </c>
      <c r="J591" s="55"/>
      <c r="K591" s="1">
        <v>355403.31</v>
      </c>
      <c r="L591" s="33">
        <f t="shared" si="288"/>
        <v>98.723141666666663</v>
      </c>
      <c r="M591" s="1">
        <v>0</v>
      </c>
      <c r="N591" s="55"/>
      <c r="O591" s="1"/>
      <c r="P591" s="55"/>
      <c r="Q591" s="1">
        <v>0</v>
      </c>
      <c r="R591" s="1"/>
      <c r="S591" s="55"/>
      <c r="T591" s="1"/>
      <c r="U591" s="55"/>
    </row>
    <row r="592" spans="1:25" s="66" customFormat="1" ht="15.75" x14ac:dyDescent="0.2">
      <c r="A592" s="292" t="s">
        <v>345</v>
      </c>
      <c r="B592" s="292"/>
      <c r="C592" s="292"/>
      <c r="D592" s="292"/>
      <c r="E592" s="292"/>
      <c r="F592" s="292"/>
      <c r="G592" s="45">
        <f>SUM(G593)</f>
        <v>3572165476</v>
      </c>
      <c r="H592" s="45">
        <f>SUM(H593)</f>
        <v>3302165613</v>
      </c>
      <c r="I592" s="45">
        <f>SUM(I593)</f>
        <v>3582423222</v>
      </c>
      <c r="J592" s="45">
        <f>SUM(J593)</f>
        <v>3313768359</v>
      </c>
      <c r="K592" s="45">
        <f>SUM(K593)</f>
        <v>2817203667.3600001</v>
      </c>
      <c r="L592" s="46">
        <f t="shared" si="288"/>
        <v>78.63961047537002</v>
      </c>
      <c r="M592" s="45">
        <f t="shared" ref="M592:U592" si="304">SUM(M593)</f>
        <v>3933537372</v>
      </c>
      <c r="N592" s="45">
        <f t="shared" si="304"/>
        <v>3332369541</v>
      </c>
      <c r="O592" s="45">
        <f t="shared" si="304"/>
        <v>3693596995.3699999</v>
      </c>
      <c r="P592" s="45">
        <f t="shared" si="304"/>
        <v>3343680325.52</v>
      </c>
      <c r="Q592" s="45">
        <f t="shared" si="304"/>
        <v>8037843129</v>
      </c>
      <c r="R592" s="45">
        <f t="shared" si="304"/>
        <v>4325385460.6700001</v>
      </c>
      <c r="S592" s="45">
        <f t="shared" si="304"/>
        <v>3295624435.6700001</v>
      </c>
      <c r="T592" s="45">
        <f t="shared" si="304"/>
        <v>4816407478</v>
      </c>
      <c r="U592" s="45">
        <f t="shared" si="304"/>
        <v>3578381690</v>
      </c>
      <c r="V592" s="84"/>
      <c r="W592" s="84"/>
      <c r="X592" s="84"/>
      <c r="Y592" s="15"/>
    </row>
    <row r="593" spans="1:25" ht="15.75" x14ac:dyDescent="0.2">
      <c r="A593" s="282" t="s">
        <v>346</v>
      </c>
      <c r="B593" s="282"/>
      <c r="C593" s="282"/>
      <c r="D593" s="282"/>
      <c r="E593" s="282"/>
      <c r="F593" s="282"/>
      <c r="G593" s="18">
        <f>G604+G613+G622+G631+G640+G649+G662+G671+G678+G687+G696+G703+G710+G717+G726+G733+G744+G753+G760+G784+G787+G802+G809+G816+G823+G828+G853+G856+G862+G865+G868+G873+G876+G879+G767+G774+G779+G840</f>
        <v>3572165476</v>
      </c>
      <c r="H593" s="18">
        <f>H604+H613+H622+H631+H640+H649+H662+H671+H678+H687+H696+H703+H710+H717+H726+H733+H744+H753+H760+H784+H787+H802+H809+H816+H823+H828+H853+H856+H862+H865+H868+H873+H876+H879+H767+H774+H779+H840</f>
        <v>3302165613</v>
      </c>
      <c r="I593" s="18">
        <f>I604+I613+I622+I631+I640+I649+I662+I671+I678+I687+I696+I703+I710+I717+I726+I733+I744+I753+I760+I784+I787+I802+I809+I816+I823+I828+I853+I856+I862+I865+I868+I873+I876+I879+I767+I774+I779+I840+I835+I594+I859</f>
        <v>3582423222</v>
      </c>
      <c r="J593" s="18">
        <f t="shared" ref="J593:U593" si="305">J604+J613+J622+J631+J640+J649+J662+J671+J678+J687+J696+J703+J710+J717+J726+J733+J744+J753+J760+J784+J787+J802+J809+J816+J823+J828+J853+J856+J862+J865+J868+J873+J876+J879+J767+J774+J779+J840+J835+J594+J859</f>
        <v>3313768359</v>
      </c>
      <c r="K593" s="18">
        <f t="shared" si="305"/>
        <v>2817203667.3600001</v>
      </c>
      <c r="L593" s="48">
        <f t="shared" si="288"/>
        <v>78.63961047537002</v>
      </c>
      <c r="M593" s="18">
        <f t="shared" si="305"/>
        <v>3933537372</v>
      </c>
      <c r="N593" s="18">
        <f t="shared" si="305"/>
        <v>3332369541</v>
      </c>
      <c r="O593" s="18">
        <f t="shared" si="305"/>
        <v>3693596995.3699999</v>
      </c>
      <c r="P593" s="18">
        <f t="shared" si="305"/>
        <v>3343680325.52</v>
      </c>
      <c r="Q593" s="18">
        <f t="shared" si="305"/>
        <v>8037843129</v>
      </c>
      <c r="R593" s="18">
        <f t="shared" si="305"/>
        <v>4325385460.6700001</v>
      </c>
      <c r="S593" s="18">
        <f t="shared" si="305"/>
        <v>3295624435.6700001</v>
      </c>
      <c r="T593" s="18">
        <f t="shared" si="305"/>
        <v>4816407478</v>
      </c>
      <c r="U593" s="18">
        <f t="shared" si="305"/>
        <v>3578381690</v>
      </c>
    </row>
    <row r="594" spans="1:25" ht="110.25" x14ac:dyDescent="0.2">
      <c r="A594" s="291" t="s">
        <v>347</v>
      </c>
      <c r="B594" s="291"/>
      <c r="C594" s="291"/>
      <c r="D594" s="291"/>
      <c r="E594" s="38" t="s">
        <v>348</v>
      </c>
      <c r="F594" s="38" t="s">
        <v>349</v>
      </c>
      <c r="G594" s="21"/>
      <c r="H594" s="21"/>
      <c r="I594" s="21">
        <f>SUM(I595:I603)</f>
        <v>0</v>
      </c>
      <c r="J594" s="21">
        <f t="shared" ref="J594:U594" si="306">SUM(J595:J603)</f>
        <v>0</v>
      </c>
      <c r="K594" s="21">
        <f t="shared" si="306"/>
        <v>0</v>
      </c>
      <c r="L594" s="22" t="str">
        <f t="shared" si="288"/>
        <v>-</v>
      </c>
      <c r="M594" s="21">
        <f t="shared" si="306"/>
        <v>0</v>
      </c>
      <c r="N594" s="21">
        <f t="shared" si="306"/>
        <v>0</v>
      </c>
      <c r="O594" s="21">
        <f t="shared" si="306"/>
        <v>473198969.37</v>
      </c>
      <c r="P594" s="21">
        <f t="shared" si="306"/>
        <v>160803329.51999998</v>
      </c>
      <c r="Q594" s="21">
        <f t="shared" si="306"/>
        <v>3360663717</v>
      </c>
      <c r="R594" s="21">
        <f t="shared" si="306"/>
        <v>1500320946.6700001</v>
      </c>
      <c r="S594" s="21">
        <f t="shared" si="306"/>
        <v>497987091.66999996</v>
      </c>
      <c r="T594" s="21">
        <f t="shared" si="306"/>
        <v>1973758600</v>
      </c>
      <c r="U594" s="21">
        <f t="shared" si="306"/>
        <v>765040240</v>
      </c>
    </row>
    <row r="595" spans="1:25" ht="15.75" x14ac:dyDescent="0.2">
      <c r="A595" s="8"/>
      <c r="B595" s="8"/>
      <c r="C595" s="8"/>
      <c r="D595" s="20"/>
      <c r="E595" s="8"/>
      <c r="F595" s="8"/>
      <c r="G595" s="21"/>
      <c r="H595" s="21"/>
      <c r="I595" s="21"/>
      <c r="J595" s="21"/>
      <c r="K595" s="21"/>
      <c r="L595" s="22" t="str">
        <f t="shared" si="288"/>
        <v>-</v>
      </c>
      <c r="M595" s="21"/>
      <c r="N595" s="21"/>
      <c r="O595" s="1">
        <v>473198969.37</v>
      </c>
      <c r="P595" s="1">
        <v>160803329.51999998</v>
      </c>
      <c r="Q595" s="1">
        <v>3360663717</v>
      </c>
      <c r="R595" s="1">
        <v>1500320946.6700001</v>
      </c>
      <c r="S595" s="1">
        <v>497987091.66999996</v>
      </c>
      <c r="T595" s="1">
        <v>1973758600</v>
      </c>
      <c r="U595" s="1">
        <v>765040240</v>
      </c>
    </row>
    <row r="596" spans="1:25" ht="15.75" hidden="1" x14ac:dyDescent="0.2">
      <c r="A596" s="8"/>
      <c r="B596" s="8"/>
      <c r="C596" s="8"/>
      <c r="D596" s="20"/>
      <c r="E596" s="8"/>
      <c r="F596" s="8"/>
      <c r="G596" s="21"/>
      <c r="H596" s="21"/>
      <c r="I596" s="21"/>
      <c r="J596" s="21"/>
      <c r="K596" s="21"/>
      <c r="L596" s="22" t="str">
        <f t="shared" si="288"/>
        <v>-</v>
      </c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5" ht="15.75" hidden="1" x14ac:dyDescent="0.2">
      <c r="A597" s="8"/>
      <c r="B597" s="8"/>
      <c r="C597" s="8"/>
      <c r="D597" s="20"/>
      <c r="E597" s="8"/>
      <c r="F597" s="8"/>
      <c r="G597" s="21"/>
      <c r="H597" s="21"/>
      <c r="I597" s="21"/>
      <c r="J597" s="21"/>
      <c r="K597" s="21"/>
      <c r="L597" s="22" t="str">
        <f t="shared" si="288"/>
        <v>-</v>
      </c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5" ht="15.75" hidden="1" x14ac:dyDescent="0.2">
      <c r="A598" s="8"/>
      <c r="B598" s="8"/>
      <c r="C598" s="8"/>
      <c r="D598" s="20"/>
      <c r="E598" s="8"/>
      <c r="F598" s="8"/>
      <c r="G598" s="21"/>
      <c r="H598" s="21"/>
      <c r="I598" s="21"/>
      <c r="J598" s="21"/>
      <c r="K598" s="21"/>
      <c r="L598" s="22" t="str">
        <f t="shared" si="288"/>
        <v>-</v>
      </c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5" ht="15.75" hidden="1" x14ac:dyDescent="0.2">
      <c r="A599" s="8"/>
      <c r="B599" s="8"/>
      <c r="C599" s="8"/>
      <c r="D599" s="20"/>
      <c r="E599" s="8"/>
      <c r="F599" s="8"/>
      <c r="G599" s="21"/>
      <c r="H599" s="21"/>
      <c r="I599" s="21"/>
      <c r="J599" s="21"/>
      <c r="K599" s="21"/>
      <c r="L599" s="22" t="str">
        <f t="shared" si="288"/>
        <v>-</v>
      </c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5" ht="15.75" hidden="1" x14ac:dyDescent="0.2">
      <c r="A600" s="8"/>
      <c r="B600" s="8"/>
      <c r="C600" s="8"/>
      <c r="D600" s="20"/>
      <c r="E600" s="8"/>
      <c r="F600" s="8"/>
      <c r="G600" s="21"/>
      <c r="H600" s="21"/>
      <c r="I600" s="21"/>
      <c r="J600" s="21"/>
      <c r="K600" s="21"/>
      <c r="L600" s="22" t="str">
        <f t="shared" si="288"/>
        <v>-</v>
      </c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5" ht="15.75" hidden="1" x14ac:dyDescent="0.2">
      <c r="A601" s="8"/>
      <c r="B601" s="8"/>
      <c r="C601" s="8"/>
      <c r="D601" s="20"/>
      <c r="E601" s="8"/>
      <c r="F601" s="8"/>
      <c r="G601" s="21"/>
      <c r="H601" s="21"/>
      <c r="I601" s="21"/>
      <c r="J601" s="21"/>
      <c r="K601" s="21"/>
      <c r="L601" s="22" t="str">
        <f t="shared" si="288"/>
        <v>-</v>
      </c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5" ht="15.75" hidden="1" x14ac:dyDescent="0.2">
      <c r="A602" s="8"/>
      <c r="B602" s="8"/>
      <c r="C602" s="8"/>
      <c r="D602" s="20"/>
      <c r="E602" s="8"/>
      <c r="F602" s="8"/>
      <c r="G602" s="21"/>
      <c r="H602" s="21"/>
      <c r="I602" s="21"/>
      <c r="J602" s="21"/>
      <c r="K602" s="21"/>
      <c r="L602" s="22" t="str">
        <f t="shared" si="288"/>
        <v>-</v>
      </c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5" ht="15.75" hidden="1" x14ac:dyDescent="0.2">
      <c r="A603" s="8"/>
      <c r="B603" s="8"/>
      <c r="C603" s="8"/>
      <c r="D603" s="20"/>
      <c r="E603" s="8"/>
      <c r="F603" s="8"/>
      <c r="G603" s="21"/>
      <c r="H603" s="21"/>
      <c r="I603" s="21"/>
      <c r="J603" s="21"/>
      <c r="K603" s="21"/>
      <c r="L603" s="22" t="str">
        <f t="shared" si="288"/>
        <v>-</v>
      </c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5" ht="110.25" x14ac:dyDescent="0.2">
      <c r="A604" s="277" t="s">
        <v>350</v>
      </c>
      <c r="B604" s="277"/>
      <c r="C604" s="277"/>
      <c r="D604" s="277"/>
      <c r="E604" s="20" t="s">
        <v>351</v>
      </c>
      <c r="F604" s="20" t="s">
        <v>352</v>
      </c>
      <c r="G604" s="21">
        <f>G605+G607+G609</f>
        <v>8200000</v>
      </c>
      <c r="H604" s="21">
        <f>H605+H607+H609</f>
        <v>1315000</v>
      </c>
      <c r="I604" s="21">
        <f>I605+I607+I609+I611</f>
        <v>8200000</v>
      </c>
      <c r="J604" s="21">
        <f t="shared" ref="J604:U604" si="307">J605+J607+J609+J611</f>
        <v>1315000</v>
      </c>
      <c r="K604" s="21">
        <f t="shared" si="307"/>
        <v>7380887.6099999994</v>
      </c>
      <c r="L604" s="22">
        <f t="shared" si="288"/>
        <v>90.010824512195114</v>
      </c>
      <c r="M604" s="21">
        <f t="shared" si="307"/>
        <v>7750000</v>
      </c>
      <c r="N604" s="21">
        <f t="shared" si="307"/>
        <v>3160000</v>
      </c>
      <c r="O604" s="21">
        <f t="shared" si="307"/>
        <v>0</v>
      </c>
      <c r="P604" s="21">
        <f t="shared" si="307"/>
        <v>0</v>
      </c>
      <c r="Q604" s="21">
        <f t="shared" si="307"/>
        <v>0</v>
      </c>
      <c r="R604" s="21">
        <f t="shared" si="307"/>
        <v>0</v>
      </c>
      <c r="S604" s="21">
        <f t="shared" si="307"/>
        <v>0</v>
      </c>
      <c r="T604" s="21">
        <f t="shared" si="307"/>
        <v>0</v>
      </c>
      <c r="U604" s="21">
        <f t="shared" si="307"/>
        <v>0</v>
      </c>
    </row>
    <row r="605" spans="1:25" s="23" customFormat="1" ht="15.75" hidden="1" x14ac:dyDescent="0.2">
      <c r="A605" s="24" t="s">
        <v>353</v>
      </c>
      <c r="B605" s="25">
        <v>11</v>
      </c>
      <c r="C605" s="26" t="s">
        <v>101</v>
      </c>
      <c r="D605" s="27">
        <v>381</v>
      </c>
      <c r="E605" s="20"/>
      <c r="F605" s="20"/>
      <c r="G605" s="21">
        <f>SUM(G606)</f>
        <v>100000</v>
      </c>
      <c r="H605" s="21">
        <f t="shared" ref="H605:U605" si="308">SUM(H606)</f>
        <v>100000</v>
      </c>
      <c r="I605" s="21">
        <f t="shared" si="308"/>
        <v>100000</v>
      </c>
      <c r="J605" s="21">
        <f t="shared" si="308"/>
        <v>100000</v>
      </c>
      <c r="K605" s="21">
        <f t="shared" si="308"/>
        <v>100000</v>
      </c>
      <c r="L605" s="22">
        <f t="shared" si="288"/>
        <v>100</v>
      </c>
      <c r="M605" s="21">
        <f t="shared" si="308"/>
        <v>2350000</v>
      </c>
      <c r="N605" s="21">
        <f t="shared" si="308"/>
        <v>2350000</v>
      </c>
      <c r="O605" s="21">
        <f t="shared" si="308"/>
        <v>0</v>
      </c>
      <c r="P605" s="21">
        <f t="shared" si="308"/>
        <v>0</v>
      </c>
      <c r="Q605" s="21">
        <f t="shared" si="308"/>
        <v>0</v>
      </c>
      <c r="R605" s="21">
        <f t="shared" si="308"/>
        <v>0</v>
      </c>
      <c r="S605" s="21">
        <f t="shared" si="308"/>
        <v>0</v>
      </c>
      <c r="T605" s="21">
        <f t="shared" si="308"/>
        <v>0</v>
      </c>
      <c r="U605" s="21">
        <f t="shared" si="308"/>
        <v>0</v>
      </c>
      <c r="V605" s="21"/>
      <c r="W605" s="21"/>
      <c r="X605" s="21"/>
      <c r="Y605" s="12"/>
    </row>
    <row r="606" spans="1:25" hidden="1" x14ac:dyDescent="0.2">
      <c r="A606" s="28" t="s">
        <v>353</v>
      </c>
      <c r="B606" s="29">
        <v>11</v>
      </c>
      <c r="C606" s="30" t="s">
        <v>101</v>
      </c>
      <c r="D606" s="31">
        <v>3811</v>
      </c>
      <c r="E606" s="32" t="s">
        <v>73</v>
      </c>
      <c r="G606" s="1">
        <v>100000</v>
      </c>
      <c r="H606" s="1">
        <v>100000</v>
      </c>
      <c r="I606" s="1">
        <v>100000</v>
      </c>
      <c r="J606" s="1">
        <v>100000</v>
      </c>
      <c r="K606" s="1">
        <v>100000</v>
      </c>
      <c r="L606" s="33">
        <f t="shared" si="288"/>
        <v>100</v>
      </c>
      <c r="M606" s="1">
        <v>2350000</v>
      </c>
      <c r="N606" s="1">
        <v>2350000</v>
      </c>
      <c r="O606" s="1">
        <v>0</v>
      </c>
      <c r="P606" s="1">
        <f>O606</f>
        <v>0</v>
      </c>
      <c r="Q606" s="1">
        <v>0</v>
      </c>
      <c r="R606" s="1">
        <v>0</v>
      </c>
      <c r="S606" s="1">
        <f>R606</f>
        <v>0</v>
      </c>
      <c r="T606" s="1">
        <v>0</v>
      </c>
      <c r="U606" s="1">
        <f>T606</f>
        <v>0</v>
      </c>
    </row>
    <row r="607" spans="1:25" s="23" customFormat="1" ht="15.75" hidden="1" x14ac:dyDescent="0.2">
      <c r="A607" s="24" t="s">
        <v>353</v>
      </c>
      <c r="B607" s="25">
        <v>12</v>
      </c>
      <c r="C607" s="26" t="s">
        <v>101</v>
      </c>
      <c r="D607" s="27">
        <v>382</v>
      </c>
      <c r="E607" s="20"/>
      <c r="F607" s="20"/>
      <c r="G607" s="21">
        <f>SUM(G608)</f>
        <v>1215000</v>
      </c>
      <c r="H607" s="21">
        <f t="shared" ref="H607:U607" si="309">SUM(H608)</f>
        <v>1215000</v>
      </c>
      <c r="I607" s="21">
        <f t="shared" si="309"/>
        <v>1215000</v>
      </c>
      <c r="J607" s="21">
        <f t="shared" si="309"/>
        <v>1215000</v>
      </c>
      <c r="K607" s="21">
        <f t="shared" si="309"/>
        <v>1148063.02</v>
      </c>
      <c r="L607" s="22">
        <f t="shared" si="288"/>
        <v>94.49078353909465</v>
      </c>
      <c r="M607" s="21">
        <f t="shared" si="309"/>
        <v>810000</v>
      </c>
      <c r="N607" s="21">
        <f t="shared" si="309"/>
        <v>810000</v>
      </c>
      <c r="O607" s="21">
        <f t="shared" si="309"/>
        <v>0</v>
      </c>
      <c r="P607" s="21">
        <f t="shared" si="309"/>
        <v>0</v>
      </c>
      <c r="Q607" s="21">
        <f t="shared" si="309"/>
        <v>0</v>
      </c>
      <c r="R607" s="21">
        <f t="shared" si="309"/>
        <v>0</v>
      </c>
      <c r="S607" s="21">
        <f t="shared" si="309"/>
        <v>0</v>
      </c>
      <c r="T607" s="21">
        <f t="shared" si="309"/>
        <v>0</v>
      </c>
      <c r="U607" s="21">
        <f t="shared" si="309"/>
        <v>0</v>
      </c>
      <c r="V607" s="21"/>
      <c r="W607" s="21"/>
      <c r="X607" s="21"/>
      <c r="Y607" s="12"/>
    </row>
    <row r="608" spans="1:25" ht="30" hidden="1" customHeight="1" x14ac:dyDescent="0.2">
      <c r="A608" s="28" t="s">
        <v>353</v>
      </c>
      <c r="B608" s="29">
        <v>12</v>
      </c>
      <c r="C608" s="30" t="s">
        <v>101</v>
      </c>
      <c r="D608" s="31">
        <v>3821</v>
      </c>
      <c r="E608" s="32" t="s">
        <v>102</v>
      </c>
      <c r="G608" s="1">
        <v>1215000</v>
      </c>
      <c r="H608" s="1">
        <v>1215000</v>
      </c>
      <c r="I608" s="1">
        <v>1215000</v>
      </c>
      <c r="J608" s="1">
        <v>1215000</v>
      </c>
      <c r="K608" s="1">
        <v>1148063.02</v>
      </c>
      <c r="L608" s="33">
        <f t="shared" si="288"/>
        <v>94.49078353909465</v>
      </c>
      <c r="M608" s="1">
        <v>810000</v>
      </c>
      <c r="N608" s="1">
        <v>810000</v>
      </c>
      <c r="O608" s="1">
        <v>0</v>
      </c>
      <c r="P608" s="1">
        <f>O608</f>
        <v>0</v>
      </c>
      <c r="Q608" s="1">
        <v>0</v>
      </c>
      <c r="R608" s="1"/>
      <c r="S608" s="1">
        <f>R608</f>
        <v>0</v>
      </c>
      <c r="T608" s="1">
        <v>0</v>
      </c>
      <c r="U608" s="1">
        <f>T608</f>
        <v>0</v>
      </c>
    </row>
    <row r="609" spans="1:25" s="23" customFormat="1" ht="15.75" hidden="1" x14ac:dyDescent="0.2">
      <c r="A609" s="24" t="s">
        <v>353</v>
      </c>
      <c r="B609" s="25">
        <v>51</v>
      </c>
      <c r="C609" s="26" t="s">
        <v>101</v>
      </c>
      <c r="D609" s="27">
        <v>382</v>
      </c>
      <c r="E609" s="20"/>
      <c r="F609" s="20"/>
      <c r="G609" s="21">
        <f>SUM(G610)</f>
        <v>6885000</v>
      </c>
      <c r="H609" s="21">
        <f t="shared" ref="H609:U609" si="310">SUM(H610)</f>
        <v>0</v>
      </c>
      <c r="I609" s="21">
        <f t="shared" si="310"/>
        <v>6885000</v>
      </c>
      <c r="J609" s="21">
        <f t="shared" si="310"/>
        <v>0</v>
      </c>
      <c r="K609" s="21">
        <f t="shared" si="310"/>
        <v>6132824.5899999999</v>
      </c>
      <c r="L609" s="22">
        <f t="shared" si="288"/>
        <v>89.075157443718226</v>
      </c>
      <c r="M609" s="21">
        <f t="shared" si="310"/>
        <v>4590000</v>
      </c>
      <c r="N609" s="21">
        <f t="shared" si="310"/>
        <v>0</v>
      </c>
      <c r="O609" s="21">
        <f t="shared" si="310"/>
        <v>0</v>
      </c>
      <c r="P609" s="21">
        <f t="shared" si="310"/>
        <v>0</v>
      </c>
      <c r="Q609" s="21">
        <f t="shared" si="310"/>
        <v>0</v>
      </c>
      <c r="R609" s="21">
        <f t="shared" si="310"/>
        <v>0</v>
      </c>
      <c r="S609" s="21">
        <f t="shared" si="310"/>
        <v>0</v>
      </c>
      <c r="T609" s="21">
        <f t="shared" si="310"/>
        <v>0</v>
      </c>
      <c r="U609" s="21">
        <f t="shared" si="310"/>
        <v>0</v>
      </c>
      <c r="V609" s="21"/>
      <c r="W609" s="21"/>
      <c r="X609" s="21"/>
      <c r="Y609" s="12"/>
    </row>
    <row r="610" spans="1:25" ht="33.75" hidden="1" customHeight="1" x14ac:dyDescent="0.2">
      <c r="A610" s="28" t="s">
        <v>353</v>
      </c>
      <c r="B610" s="29">
        <v>51</v>
      </c>
      <c r="C610" s="30" t="s">
        <v>101</v>
      </c>
      <c r="D610" s="31">
        <v>3821</v>
      </c>
      <c r="E610" s="32" t="s">
        <v>102</v>
      </c>
      <c r="G610" s="1">
        <v>6885000</v>
      </c>
      <c r="H610" s="55"/>
      <c r="I610" s="1">
        <v>6885000</v>
      </c>
      <c r="J610" s="55"/>
      <c r="K610" s="1">
        <v>6132824.5899999999</v>
      </c>
      <c r="L610" s="33">
        <f t="shared" si="288"/>
        <v>89.075157443718226</v>
      </c>
      <c r="M610" s="1">
        <v>4590000</v>
      </c>
      <c r="N610" s="55"/>
      <c r="O610" s="1">
        <v>0</v>
      </c>
      <c r="P610" s="55"/>
      <c r="Q610" s="1">
        <v>0</v>
      </c>
      <c r="R610" s="1"/>
      <c r="S610" s="55"/>
      <c r="T610" s="1">
        <v>0</v>
      </c>
      <c r="U610" s="55"/>
    </row>
    <row r="611" spans="1:25" s="23" customFormat="1" ht="15.75" hidden="1" x14ac:dyDescent="0.2">
      <c r="A611" s="24" t="s">
        <v>353</v>
      </c>
      <c r="B611" s="25">
        <v>563</v>
      </c>
      <c r="C611" s="26" t="s">
        <v>101</v>
      </c>
      <c r="D611" s="27">
        <v>382</v>
      </c>
      <c r="E611" s="20"/>
      <c r="F611" s="20"/>
      <c r="G611" s="21"/>
      <c r="H611" s="21"/>
      <c r="I611" s="21">
        <f>I612</f>
        <v>0</v>
      </c>
      <c r="J611" s="21">
        <f t="shared" ref="J611:U611" si="311">J612</f>
        <v>0</v>
      </c>
      <c r="K611" s="21">
        <f t="shared" si="311"/>
        <v>0</v>
      </c>
      <c r="L611" s="22" t="str">
        <f t="shared" si="288"/>
        <v>-</v>
      </c>
      <c r="M611" s="21">
        <f t="shared" si="311"/>
        <v>0</v>
      </c>
      <c r="N611" s="21">
        <f t="shared" si="311"/>
        <v>0</v>
      </c>
      <c r="O611" s="21">
        <f t="shared" si="311"/>
        <v>0</v>
      </c>
      <c r="P611" s="21">
        <f t="shared" si="311"/>
        <v>0</v>
      </c>
      <c r="Q611" s="21">
        <f t="shared" si="311"/>
        <v>0</v>
      </c>
      <c r="R611" s="21">
        <f t="shared" si="311"/>
        <v>0</v>
      </c>
      <c r="S611" s="21">
        <f t="shared" si="311"/>
        <v>0</v>
      </c>
      <c r="T611" s="21">
        <f t="shared" si="311"/>
        <v>0</v>
      </c>
      <c r="U611" s="21">
        <f t="shared" si="311"/>
        <v>0</v>
      </c>
      <c r="V611" s="21"/>
      <c r="W611" s="21"/>
      <c r="X611" s="21"/>
      <c r="Y611" s="12"/>
    </row>
    <row r="612" spans="1:25" hidden="1" x14ac:dyDescent="0.2">
      <c r="A612" s="28" t="s">
        <v>353</v>
      </c>
      <c r="B612" s="29">
        <v>563</v>
      </c>
      <c r="C612" s="30" t="s">
        <v>101</v>
      </c>
      <c r="D612" s="31">
        <v>3821</v>
      </c>
      <c r="E612" s="32" t="s">
        <v>102</v>
      </c>
      <c r="J612" s="55"/>
      <c r="L612" s="33" t="str">
        <f t="shared" si="288"/>
        <v>-</v>
      </c>
      <c r="M612" s="1"/>
      <c r="N612" s="1"/>
      <c r="O612" s="1"/>
      <c r="P612" s="55"/>
      <c r="Q612" s="1"/>
      <c r="R612" s="1"/>
      <c r="S612" s="55"/>
      <c r="T612" s="1"/>
      <c r="U612" s="55"/>
    </row>
    <row r="613" spans="1:25" ht="110.25" x14ac:dyDescent="0.2">
      <c r="A613" s="277" t="s">
        <v>354</v>
      </c>
      <c r="B613" s="277"/>
      <c r="C613" s="277"/>
      <c r="D613" s="277"/>
      <c r="E613" s="20" t="s">
        <v>355</v>
      </c>
      <c r="F613" s="20" t="s">
        <v>352</v>
      </c>
      <c r="G613" s="21">
        <f>G614+G616+G618</f>
        <v>4430109</v>
      </c>
      <c r="H613" s="21">
        <f>H614+H616+H618</f>
        <v>770109</v>
      </c>
      <c r="I613" s="21">
        <f>I614+I616+I618+I620</f>
        <v>4430109</v>
      </c>
      <c r="J613" s="21">
        <f t="shared" ref="J613:U613" si="312">J614+J616+J618+J620</f>
        <v>770109</v>
      </c>
      <c r="K613" s="21">
        <f t="shared" si="312"/>
        <v>120000.07</v>
      </c>
      <c r="L613" s="22">
        <f t="shared" si="288"/>
        <v>2.7087385434534457</v>
      </c>
      <c r="M613" s="21">
        <f t="shared" si="312"/>
        <v>50000</v>
      </c>
      <c r="N613" s="21">
        <f t="shared" si="312"/>
        <v>50000</v>
      </c>
      <c r="O613" s="21">
        <f t="shared" si="312"/>
        <v>0</v>
      </c>
      <c r="P613" s="21">
        <f t="shared" si="312"/>
        <v>0</v>
      </c>
      <c r="Q613" s="21">
        <f t="shared" si="312"/>
        <v>0</v>
      </c>
      <c r="R613" s="21">
        <f t="shared" si="312"/>
        <v>0</v>
      </c>
      <c r="S613" s="21">
        <f t="shared" si="312"/>
        <v>0</v>
      </c>
      <c r="T613" s="21">
        <f t="shared" si="312"/>
        <v>0</v>
      </c>
      <c r="U613" s="21">
        <f t="shared" si="312"/>
        <v>0</v>
      </c>
    </row>
    <row r="614" spans="1:25" s="23" customFormat="1" ht="15.75" hidden="1" x14ac:dyDescent="0.2">
      <c r="A614" s="24" t="s">
        <v>356</v>
      </c>
      <c r="B614" s="25">
        <v>11</v>
      </c>
      <c r="C614" s="26" t="s">
        <v>101</v>
      </c>
      <c r="D614" s="27">
        <v>381</v>
      </c>
      <c r="E614" s="20"/>
      <c r="F614" s="20"/>
      <c r="G614" s="21">
        <f>SUM(G615)</f>
        <v>120000</v>
      </c>
      <c r="H614" s="21">
        <f t="shared" ref="H614:U614" si="313">SUM(H615)</f>
        <v>120000</v>
      </c>
      <c r="I614" s="21">
        <f t="shared" si="313"/>
        <v>120000</v>
      </c>
      <c r="J614" s="21">
        <f t="shared" si="313"/>
        <v>120000</v>
      </c>
      <c r="K614" s="21">
        <f t="shared" si="313"/>
        <v>120000</v>
      </c>
      <c r="L614" s="22">
        <f t="shared" si="288"/>
        <v>100</v>
      </c>
      <c r="M614" s="21">
        <f t="shared" si="313"/>
        <v>50000</v>
      </c>
      <c r="N614" s="21">
        <f t="shared" si="313"/>
        <v>50000</v>
      </c>
      <c r="O614" s="21">
        <f t="shared" si="313"/>
        <v>0</v>
      </c>
      <c r="P614" s="21">
        <f t="shared" si="313"/>
        <v>0</v>
      </c>
      <c r="Q614" s="21">
        <f t="shared" si="313"/>
        <v>0</v>
      </c>
      <c r="R614" s="21">
        <f t="shared" si="313"/>
        <v>0</v>
      </c>
      <c r="S614" s="21">
        <f t="shared" si="313"/>
        <v>0</v>
      </c>
      <c r="T614" s="21">
        <f t="shared" si="313"/>
        <v>0</v>
      </c>
      <c r="U614" s="21">
        <f t="shared" si="313"/>
        <v>0</v>
      </c>
      <c r="V614" s="21"/>
      <c r="W614" s="21"/>
      <c r="X614" s="21"/>
      <c r="Y614" s="12"/>
    </row>
    <row r="615" spans="1:25" hidden="1" x14ac:dyDescent="0.2">
      <c r="A615" s="28" t="s">
        <v>356</v>
      </c>
      <c r="B615" s="29">
        <v>11</v>
      </c>
      <c r="C615" s="30" t="s">
        <v>101</v>
      </c>
      <c r="D615" s="31">
        <v>3811</v>
      </c>
      <c r="E615" s="32" t="s">
        <v>73</v>
      </c>
      <c r="G615" s="1">
        <v>120000</v>
      </c>
      <c r="H615" s="1">
        <v>120000</v>
      </c>
      <c r="I615" s="1">
        <v>120000</v>
      </c>
      <c r="J615" s="1">
        <v>120000</v>
      </c>
      <c r="K615" s="1">
        <v>120000</v>
      </c>
      <c r="L615" s="33">
        <f t="shared" si="288"/>
        <v>100</v>
      </c>
      <c r="M615" s="1">
        <v>50000</v>
      </c>
      <c r="N615" s="1">
        <v>50000</v>
      </c>
      <c r="O615" s="1">
        <v>0</v>
      </c>
      <c r="P615" s="1">
        <f>O615</f>
        <v>0</v>
      </c>
      <c r="Q615" s="1">
        <v>0</v>
      </c>
      <c r="R615" s="1">
        <v>0</v>
      </c>
      <c r="S615" s="1">
        <f>R615</f>
        <v>0</v>
      </c>
      <c r="T615" s="1">
        <v>0</v>
      </c>
      <c r="U615" s="1">
        <f>T615</f>
        <v>0</v>
      </c>
    </row>
    <row r="616" spans="1:25" s="23" customFormat="1" ht="15.75" hidden="1" x14ac:dyDescent="0.2">
      <c r="A616" s="24" t="s">
        <v>356</v>
      </c>
      <c r="B616" s="25">
        <v>12</v>
      </c>
      <c r="C616" s="26" t="s">
        <v>101</v>
      </c>
      <c r="D616" s="27">
        <v>382</v>
      </c>
      <c r="E616" s="20"/>
      <c r="F616" s="20"/>
      <c r="G616" s="21">
        <f>SUM(G617)</f>
        <v>650109</v>
      </c>
      <c r="H616" s="21">
        <f t="shared" ref="H616:U616" si="314">SUM(H617)</f>
        <v>650109</v>
      </c>
      <c r="I616" s="21">
        <f t="shared" si="314"/>
        <v>650109</v>
      </c>
      <c r="J616" s="21">
        <f t="shared" si="314"/>
        <v>650109</v>
      </c>
      <c r="K616" s="21">
        <f t="shared" si="314"/>
        <v>7.0000000000000007E-2</v>
      </c>
      <c r="L616" s="22">
        <f t="shared" si="288"/>
        <v>1.0767425154858647E-5</v>
      </c>
      <c r="M616" s="21">
        <f t="shared" si="314"/>
        <v>0</v>
      </c>
      <c r="N616" s="21">
        <f t="shared" si="314"/>
        <v>0</v>
      </c>
      <c r="O616" s="21">
        <f t="shared" si="314"/>
        <v>0</v>
      </c>
      <c r="P616" s="21">
        <f t="shared" si="314"/>
        <v>0</v>
      </c>
      <c r="Q616" s="21">
        <f t="shared" si="314"/>
        <v>0</v>
      </c>
      <c r="R616" s="21">
        <f t="shared" si="314"/>
        <v>0</v>
      </c>
      <c r="S616" s="21">
        <f t="shared" si="314"/>
        <v>0</v>
      </c>
      <c r="T616" s="21">
        <f t="shared" si="314"/>
        <v>0</v>
      </c>
      <c r="U616" s="21">
        <f t="shared" si="314"/>
        <v>0</v>
      </c>
      <c r="V616" s="21"/>
      <c r="W616" s="21"/>
      <c r="X616" s="21"/>
      <c r="Y616" s="12"/>
    </row>
    <row r="617" spans="1:25" ht="30.75" hidden="1" customHeight="1" x14ac:dyDescent="0.2">
      <c r="A617" s="28" t="s">
        <v>356</v>
      </c>
      <c r="B617" s="29">
        <v>12</v>
      </c>
      <c r="C617" s="30" t="s">
        <v>101</v>
      </c>
      <c r="D617" s="31">
        <v>3821</v>
      </c>
      <c r="E617" s="32" t="s">
        <v>102</v>
      </c>
      <c r="G617" s="1">
        <v>650109</v>
      </c>
      <c r="H617" s="1">
        <v>650109</v>
      </c>
      <c r="I617" s="1">
        <v>650109</v>
      </c>
      <c r="J617" s="1">
        <v>650109</v>
      </c>
      <c r="K617" s="1">
        <v>7.0000000000000007E-2</v>
      </c>
      <c r="L617" s="33">
        <f t="shared" si="288"/>
        <v>1.0767425154858647E-5</v>
      </c>
      <c r="M617" s="1">
        <v>0</v>
      </c>
      <c r="N617" s="1">
        <v>0</v>
      </c>
      <c r="O617" s="1"/>
      <c r="P617" s="1">
        <f>O617</f>
        <v>0</v>
      </c>
      <c r="Q617" s="1">
        <v>0</v>
      </c>
      <c r="R617" s="1">
        <v>0</v>
      </c>
      <c r="S617" s="1">
        <f>R617</f>
        <v>0</v>
      </c>
      <c r="T617" s="1">
        <v>0</v>
      </c>
      <c r="U617" s="1">
        <f>T617</f>
        <v>0</v>
      </c>
    </row>
    <row r="618" spans="1:25" s="23" customFormat="1" ht="15.75" hidden="1" x14ac:dyDescent="0.2">
      <c r="A618" s="24" t="s">
        <v>356</v>
      </c>
      <c r="B618" s="25">
        <v>51</v>
      </c>
      <c r="C618" s="26" t="s">
        <v>101</v>
      </c>
      <c r="D618" s="27">
        <v>382</v>
      </c>
      <c r="E618" s="20"/>
      <c r="F618" s="20"/>
      <c r="G618" s="21">
        <f>SUM(G619)</f>
        <v>3660000</v>
      </c>
      <c r="H618" s="21">
        <f t="shared" ref="H618:U618" si="315">SUM(H619)</f>
        <v>0</v>
      </c>
      <c r="I618" s="21">
        <f t="shared" si="315"/>
        <v>3660000</v>
      </c>
      <c r="J618" s="21">
        <f t="shared" si="315"/>
        <v>0</v>
      </c>
      <c r="K618" s="21">
        <f t="shared" si="315"/>
        <v>0</v>
      </c>
      <c r="L618" s="22">
        <f t="shared" si="288"/>
        <v>0</v>
      </c>
      <c r="M618" s="21">
        <f t="shared" si="315"/>
        <v>0</v>
      </c>
      <c r="N618" s="21">
        <f t="shared" si="315"/>
        <v>0</v>
      </c>
      <c r="O618" s="21">
        <f t="shared" si="315"/>
        <v>0</v>
      </c>
      <c r="P618" s="21">
        <f t="shared" si="315"/>
        <v>0</v>
      </c>
      <c r="Q618" s="21">
        <f t="shared" si="315"/>
        <v>0</v>
      </c>
      <c r="R618" s="21">
        <f t="shared" si="315"/>
        <v>0</v>
      </c>
      <c r="S618" s="21">
        <f t="shared" si="315"/>
        <v>0</v>
      </c>
      <c r="T618" s="21">
        <f t="shared" si="315"/>
        <v>0</v>
      </c>
      <c r="U618" s="21">
        <f t="shared" si="315"/>
        <v>0</v>
      </c>
      <c r="V618" s="21"/>
      <c r="W618" s="21"/>
      <c r="X618" s="21"/>
      <c r="Y618" s="12"/>
    </row>
    <row r="619" spans="1:25" ht="33" hidden="1" customHeight="1" x14ac:dyDescent="0.2">
      <c r="A619" s="28" t="s">
        <v>356</v>
      </c>
      <c r="B619" s="29">
        <v>51</v>
      </c>
      <c r="C619" s="30" t="s">
        <v>101</v>
      </c>
      <c r="D619" s="31">
        <v>3821</v>
      </c>
      <c r="E619" s="32" t="s">
        <v>102</v>
      </c>
      <c r="G619" s="1">
        <v>3660000</v>
      </c>
      <c r="H619" s="55"/>
      <c r="I619" s="1">
        <v>3660000</v>
      </c>
      <c r="J619" s="55"/>
      <c r="K619" s="1">
        <v>0</v>
      </c>
      <c r="L619" s="33">
        <f t="shared" si="288"/>
        <v>0</v>
      </c>
      <c r="M619" s="1">
        <v>0</v>
      </c>
      <c r="N619" s="55"/>
      <c r="O619" s="1"/>
      <c r="P619" s="55"/>
      <c r="Q619" s="1">
        <v>0</v>
      </c>
      <c r="R619" s="1">
        <v>0</v>
      </c>
      <c r="S619" s="55"/>
      <c r="T619" s="1">
        <v>0</v>
      </c>
      <c r="U619" s="55"/>
    </row>
    <row r="620" spans="1:25" s="23" customFormat="1" ht="15.75" hidden="1" x14ac:dyDescent="0.2">
      <c r="A620" s="24" t="s">
        <v>356</v>
      </c>
      <c r="B620" s="25">
        <v>563</v>
      </c>
      <c r="C620" s="26" t="s">
        <v>101</v>
      </c>
      <c r="D620" s="27">
        <v>382</v>
      </c>
      <c r="E620" s="20"/>
      <c r="F620" s="20"/>
      <c r="G620" s="21"/>
      <c r="H620" s="21"/>
      <c r="I620" s="21">
        <f>I621</f>
        <v>0</v>
      </c>
      <c r="J620" s="21">
        <f t="shared" ref="J620:U620" si="316">J621</f>
        <v>0</v>
      </c>
      <c r="K620" s="21">
        <f t="shared" si="316"/>
        <v>0</v>
      </c>
      <c r="L620" s="22" t="str">
        <f t="shared" si="288"/>
        <v>-</v>
      </c>
      <c r="M620" s="21">
        <f t="shared" si="316"/>
        <v>0</v>
      </c>
      <c r="N620" s="21">
        <f t="shared" si="316"/>
        <v>0</v>
      </c>
      <c r="O620" s="21">
        <f t="shared" si="316"/>
        <v>0</v>
      </c>
      <c r="P620" s="21">
        <f t="shared" si="316"/>
        <v>0</v>
      </c>
      <c r="Q620" s="21">
        <f t="shared" si="316"/>
        <v>0</v>
      </c>
      <c r="R620" s="21">
        <f t="shared" si="316"/>
        <v>0</v>
      </c>
      <c r="S620" s="21">
        <f t="shared" si="316"/>
        <v>0</v>
      </c>
      <c r="T620" s="21">
        <f t="shared" si="316"/>
        <v>0</v>
      </c>
      <c r="U620" s="21">
        <f t="shared" si="316"/>
        <v>0</v>
      </c>
      <c r="V620" s="21"/>
      <c r="W620" s="21"/>
      <c r="X620" s="21"/>
      <c r="Y620" s="12"/>
    </row>
    <row r="621" spans="1:25" hidden="1" x14ac:dyDescent="0.2">
      <c r="A621" s="28" t="s">
        <v>356</v>
      </c>
      <c r="B621" s="29">
        <v>563</v>
      </c>
      <c r="C621" s="30" t="s">
        <v>101</v>
      </c>
      <c r="D621" s="31">
        <v>3821</v>
      </c>
      <c r="E621" s="32" t="s">
        <v>102</v>
      </c>
      <c r="J621" s="55"/>
      <c r="L621" s="33" t="str">
        <f t="shared" si="288"/>
        <v>-</v>
      </c>
      <c r="M621" s="1"/>
      <c r="N621" s="1"/>
      <c r="O621" s="1"/>
      <c r="P621" s="55"/>
      <c r="Q621" s="1"/>
      <c r="R621" s="1"/>
      <c r="S621" s="55"/>
      <c r="T621" s="1"/>
      <c r="U621" s="55"/>
    </row>
    <row r="622" spans="1:25" ht="110.25" x14ac:dyDescent="0.2">
      <c r="A622" s="277" t="s">
        <v>357</v>
      </c>
      <c r="B622" s="277"/>
      <c r="C622" s="277"/>
      <c r="D622" s="277"/>
      <c r="E622" s="20" t="s">
        <v>358</v>
      </c>
      <c r="F622" s="20" t="s">
        <v>352</v>
      </c>
      <c r="G622" s="21">
        <f>G623+G625+G627</f>
        <v>1550000</v>
      </c>
      <c r="H622" s="21">
        <f>H623+H625+H627</f>
        <v>275000</v>
      </c>
      <c r="I622" s="21">
        <f>I623+I625+I627+I629</f>
        <v>1550000</v>
      </c>
      <c r="J622" s="21">
        <f t="shared" ref="J622:U622" si="317">J623+J625+J627+J629</f>
        <v>275000</v>
      </c>
      <c r="K622" s="21">
        <f t="shared" si="317"/>
        <v>846191.57</v>
      </c>
      <c r="L622" s="22">
        <f t="shared" si="288"/>
        <v>54.593004516129028</v>
      </c>
      <c r="M622" s="21">
        <f t="shared" si="317"/>
        <v>0</v>
      </c>
      <c r="N622" s="21">
        <f t="shared" si="317"/>
        <v>0</v>
      </c>
      <c r="O622" s="21">
        <f t="shared" si="317"/>
        <v>0</v>
      </c>
      <c r="P622" s="21">
        <f t="shared" si="317"/>
        <v>0</v>
      </c>
      <c r="Q622" s="21">
        <f t="shared" si="317"/>
        <v>0</v>
      </c>
      <c r="R622" s="21">
        <f t="shared" si="317"/>
        <v>0</v>
      </c>
      <c r="S622" s="21">
        <f t="shared" si="317"/>
        <v>0</v>
      </c>
      <c r="T622" s="21">
        <f t="shared" si="317"/>
        <v>0</v>
      </c>
      <c r="U622" s="21">
        <f t="shared" si="317"/>
        <v>0</v>
      </c>
    </row>
    <row r="623" spans="1:25" s="23" customFormat="1" ht="15.75" hidden="1" x14ac:dyDescent="0.2">
      <c r="A623" s="24" t="s">
        <v>359</v>
      </c>
      <c r="B623" s="25">
        <v>11</v>
      </c>
      <c r="C623" s="26" t="s">
        <v>101</v>
      </c>
      <c r="D623" s="27">
        <v>381</v>
      </c>
      <c r="E623" s="20"/>
      <c r="F623" s="20"/>
      <c r="G623" s="21">
        <f>SUM(G624)</f>
        <v>50000</v>
      </c>
      <c r="H623" s="21">
        <f t="shared" ref="H623:U623" si="318">SUM(H624)</f>
        <v>50000</v>
      </c>
      <c r="I623" s="21">
        <f t="shared" si="318"/>
        <v>50000</v>
      </c>
      <c r="J623" s="21">
        <f t="shared" si="318"/>
        <v>50000</v>
      </c>
      <c r="K623" s="21">
        <f t="shared" si="318"/>
        <v>50000</v>
      </c>
      <c r="L623" s="22">
        <f t="shared" si="288"/>
        <v>100</v>
      </c>
      <c r="M623" s="21">
        <f t="shared" si="318"/>
        <v>0</v>
      </c>
      <c r="N623" s="21">
        <f t="shared" si="318"/>
        <v>0</v>
      </c>
      <c r="O623" s="21">
        <f t="shared" si="318"/>
        <v>0</v>
      </c>
      <c r="P623" s="21">
        <f t="shared" si="318"/>
        <v>0</v>
      </c>
      <c r="Q623" s="21">
        <f t="shared" si="318"/>
        <v>0</v>
      </c>
      <c r="R623" s="21">
        <f t="shared" si="318"/>
        <v>0</v>
      </c>
      <c r="S623" s="21">
        <f t="shared" si="318"/>
        <v>0</v>
      </c>
      <c r="T623" s="21">
        <f t="shared" si="318"/>
        <v>0</v>
      </c>
      <c r="U623" s="21">
        <f t="shared" si="318"/>
        <v>0</v>
      </c>
      <c r="V623" s="21"/>
      <c r="W623" s="21"/>
      <c r="X623" s="21"/>
      <c r="Y623" s="12"/>
    </row>
    <row r="624" spans="1:25" hidden="1" x14ac:dyDescent="0.2">
      <c r="A624" s="28" t="s">
        <v>359</v>
      </c>
      <c r="B624" s="29">
        <v>11</v>
      </c>
      <c r="C624" s="30" t="s">
        <v>101</v>
      </c>
      <c r="D624" s="31">
        <v>3811</v>
      </c>
      <c r="E624" s="32" t="s">
        <v>73</v>
      </c>
      <c r="G624" s="1">
        <v>50000</v>
      </c>
      <c r="H624" s="1">
        <v>50000</v>
      </c>
      <c r="I624" s="1">
        <v>50000</v>
      </c>
      <c r="J624" s="1">
        <v>50000</v>
      </c>
      <c r="K624" s="1">
        <v>50000</v>
      </c>
      <c r="L624" s="33">
        <f t="shared" si="288"/>
        <v>100</v>
      </c>
      <c r="M624" s="1">
        <v>0</v>
      </c>
      <c r="N624" s="1">
        <v>0</v>
      </c>
      <c r="O624" s="1">
        <v>0</v>
      </c>
      <c r="P624" s="1">
        <f>O624</f>
        <v>0</v>
      </c>
      <c r="Q624" s="1">
        <v>0</v>
      </c>
      <c r="R624" s="1">
        <v>0</v>
      </c>
      <c r="S624" s="1">
        <f>R624</f>
        <v>0</v>
      </c>
      <c r="T624" s="1">
        <v>0</v>
      </c>
      <c r="U624" s="1">
        <f>T624</f>
        <v>0</v>
      </c>
    </row>
    <row r="625" spans="1:25" s="23" customFormat="1" ht="15.75" hidden="1" x14ac:dyDescent="0.2">
      <c r="A625" s="24" t="s">
        <v>359</v>
      </c>
      <c r="B625" s="25">
        <v>12</v>
      </c>
      <c r="C625" s="26" t="s">
        <v>101</v>
      </c>
      <c r="D625" s="27">
        <v>382</v>
      </c>
      <c r="E625" s="20"/>
      <c r="F625" s="20"/>
      <c r="G625" s="21">
        <f>SUM(G626)</f>
        <v>225000</v>
      </c>
      <c r="H625" s="21">
        <f t="shared" ref="H625:U625" si="319">SUM(H626)</f>
        <v>225000</v>
      </c>
      <c r="I625" s="21">
        <f t="shared" si="319"/>
        <v>225000</v>
      </c>
      <c r="J625" s="21">
        <f t="shared" si="319"/>
        <v>225000</v>
      </c>
      <c r="K625" s="21">
        <f t="shared" si="319"/>
        <v>119428.74</v>
      </c>
      <c r="L625" s="22">
        <f t="shared" si="288"/>
        <v>53.079439999999998</v>
      </c>
      <c r="M625" s="21">
        <f t="shared" si="319"/>
        <v>0</v>
      </c>
      <c r="N625" s="21">
        <f t="shared" si="319"/>
        <v>0</v>
      </c>
      <c r="O625" s="21">
        <f t="shared" si="319"/>
        <v>0</v>
      </c>
      <c r="P625" s="21">
        <f t="shared" si="319"/>
        <v>0</v>
      </c>
      <c r="Q625" s="21">
        <f t="shared" si="319"/>
        <v>0</v>
      </c>
      <c r="R625" s="21">
        <f t="shared" si="319"/>
        <v>0</v>
      </c>
      <c r="S625" s="21">
        <f t="shared" si="319"/>
        <v>0</v>
      </c>
      <c r="T625" s="21">
        <f t="shared" si="319"/>
        <v>0</v>
      </c>
      <c r="U625" s="21">
        <f t="shared" si="319"/>
        <v>0</v>
      </c>
      <c r="V625" s="21"/>
      <c r="W625" s="21"/>
      <c r="X625" s="21"/>
      <c r="Y625" s="12"/>
    </row>
    <row r="626" spans="1:25" ht="30.75" hidden="1" customHeight="1" x14ac:dyDescent="0.2">
      <c r="A626" s="28" t="s">
        <v>359</v>
      </c>
      <c r="B626" s="29">
        <v>12</v>
      </c>
      <c r="C626" s="30" t="s">
        <v>101</v>
      </c>
      <c r="D626" s="31">
        <v>3821</v>
      </c>
      <c r="E626" s="32" t="s">
        <v>102</v>
      </c>
      <c r="G626" s="1">
        <v>225000</v>
      </c>
      <c r="H626" s="1">
        <v>225000</v>
      </c>
      <c r="I626" s="1">
        <v>225000</v>
      </c>
      <c r="J626" s="1">
        <v>225000</v>
      </c>
      <c r="K626" s="1">
        <v>119428.74</v>
      </c>
      <c r="L626" s="33">
        <f t="shared" si="288"/>
        <v>53.079439999999998</v>
      </c>
      <c r="M626" s="1">
        <v>0</v>
      </c>
      <c r="N626" s="1">
        <v>0</v>
      </c>
      <c r="O626" s="1"/>
      <c r="P626" s="1">
        <f>O626</f>
        <v>0</v>
      </c>
      <c r="Q626" s="1">
        <v>0</v>
      </c>
      <c r="R626" s="1">
        <v>0</v>
      </c>
      <c r="S626" s="1">
        <f>R626</f>
        <v>0</v>
      </c>
      <c r="T626" s="1">
        <v>0</v>
      </c>
      <c r="U626" s="1">
        <f>T626</f>
        <v>0</v>
      </c>
    </row>
    <row r="627" spans="1:25" s="23" customFormat="1" ht="15.75" hidden="1" x14ac:dyDescent="0.2">
      <c r="A627" s="24" t="s">
        <v>359</v>
      </c>
      <c r="B627" s="25">
        <v>51</v>
      </c>
      <c r="C627" s="26" t="s">
        <v>101</v>
      </c>
      <c r="D627" s="27">
        <v>382</v>
      </c>
      <c r="E627" s="20"/>
      <c r="F627" s="20"/>
      <c r="G627" s="21">
        <f>SUM(G628)</f>
        <v>1275000</v>
      </c>
      <c r="H627" s="21">
        <f t="shared" ref="H627:U627" si="320">SUM(H628)</f>
        <v>0</v>
      </c>
      <c r="I627" s="21">
        <f t="shared" si="320"/>
        <v>1275000</v>
      </c>
      <c r="J627" s="21">
        <f t="shared" si="320"/>
        <v>0</v>
      </c>
      <c r="K627" s="21">
        <f t="shared" si="320"/>
        <v>676762.83</v>
      </c>
      <c r="L627" s="22">
        <f t="shared" si="288"/>
        <v>53.079437647058825</v>
      </c>
      <c r="M627" s="21">
        <f t="shared" si="320"/>
        <v>0</v>
      </c>
      <c r="N627" s="21">
        <f t="shared" si="320"/>
        <v>0</v>
      </c>
      <c r="O627" s="21">
        <f t="shared" si="320"/>
        <v>0</v>
      </c>
      <c r="P627" s="21">
        <f t="shared" si="320"/>
        <v>0</v>
      </c>
      <c r="Q627" s="21">
        <f t="shared" si="320"/>
        <v>0</v>
      </c>
      <c r="R627" s="21">
        <f t="shared" si="320"/>
        <v>0</v>
      </c>
      <c r="S627" s="21">
        <f t="shared" si="320"/>
        <v>0</v>
      </c>
      <c r="T627" s="21">
        <f t="shared" si="320"/>
        <v>0</v>
      </c>
      <c r="U627" s="21">
        <f t="shared" si="320"/>
        <v>0</v>
      </c>
      <c r="V627" s="21"/>
      <c r="W627" s="21"/>
      <c r="X627" s="21"/>
      <c r="Y627" s="12"/>
    </row>
    <row r="628" spans="1:25" ht="34.5" hidden="1" customHeight="1" x14ac:dyDescent="0.2">
      <c r="A628" s="28" t="s">
        <v>359</v>
      </c>
      <c r="B628" s="29">
        <v>51</v>
      </c>
      <c r="C628" s="30" t="s">
        <v>101</v>
      </c>
      <c r="D628" s="31">
        <v>3821</v>
      </c>
      <c r="E628" s="32" t="s">
        <v>102</v>
      </c>
      <c r="G628" s="1">
        <v>1275000</v>
      </c>
      <c r="H628" s="55"/>
      <c r="I628" s="1">
        <v>1275000</v>
      </c>
      <c r="J628" s="55"/>
      <c r="K628" s="1">
        <v>676762.83</v>
      </c>
      <c r="L628" s="33">
        <f t="shared" si="288"/>
        <v>53.079437647058825</v>
      </c>
      <c r="M628" s="1">
        <v>0</v>
      </c>
      <c r="N628" s="55"/>
      <c r="O628" s="1"/>
      <c r="P628" s="55"/>
      <c r="Q628" s="1">
        <v>0</v>
      </c>
      <c r="R628" s="1">
        <v>0</v>
      </c>
      <c r="S628" s="55"/>
      <c r="T628" s="1">
        <v>0</v>
      </c>
      <c r="U628" s="55"/>
    </row>
    <row r="629" spans="1:25" s="23" customFormat="1" ht="15.75" hidden="1" x14ac:dyDescent="0.2">
      <c r="A629" s="24" t="s">
        <v>359</v>
      </c>
      <c r="B629" s="25">
        <v>563</v>
      </c>
      <c r="C629" s="26" t="s">
        <v>101</v>
      </c>
      <c r="D629" s="27">
        <v>382</v>
      </c>
      <c r="E629" s="20"/>
      <c r="F629" s="20"/>
      <c r="G629" s="21"/>
      <c r="H629" s="21"/>
      <c r="I629" s="21">
        <f>I630</f>
        <v>0</v>
      </c>
      <c r="J629" s="21">
        <f t="shared" ref="J629:U629" si="321">J630</f>
        <v>0</v>
      </c>
      <c r="K629" s="21">
        <f t="shared" si="321"/>
        <v>0</v>
      </c>
      <c r="L629" s="22" t="str">
        <f t="shared" si="288"/>
        <v>-</v>
      </c>
      <c r="M629" s="21">
        <f t="shared" si="321"/>
        <v>0</v>
      </c>
      <c r="N629" s="21">
        <f t="shared" si="321"/>
        <v>0</v>
      </c>
      <c r="O629" s="21">
        <f t="shared" si="321"/>
        <v>0</v>
      </c>
      <c r="P629" s="21">
        <f t="shared" si="321"/>
        <v>0</v>
      </c>
      <c r="Q629" s="21">
        <f t="shared" si="321"/>
        <v>0</v>
      </c>
      <c r="R629" s="21">
        <f t="shared" si="321"/>
        <v>0</v>
      </c>
      <c r="S629" s="21">
        <f t="shared" si="321"/>
        <v>0</v>
      </c>
      <c r="T629" s="21">
        <f t="shared" si="321"/>
        <v>0</v>
      </c>
      <c r="U629" s="21">
        <f t="shared" si="321"/>
        <v>0</v>
      </c>
      <c r="V629" s="21"/>
      <c r="W629" s="21"/>
      <c r="X629" s="21"/>
      <c r="Y629" s="12"/>
    </row>
    <row r="630" spans="1:25" hidden="1" x14ac:dyDescent="0.2">
      <c r="A630" s="28" t="s">
        <v>359</v>
      </c>
      <c r="B630" s="29">
        <v>563</v>
      </c>
      <c r="C630" s="30" t="s">
        <v>101</v>
      </c>
      <c r="D630" s="31">
        <v>3821</v>
      </c>
      <c r="E630" s="32" t="s">
        <v>102</v>
      </c>
      <c r="J630" s="55"/>
      <c r="L630" s="33" t="str">
        <f t="shared" si="288"/>
        <v>-</v>
      </c>
      <c r="M630" s="1"/>
      <c r="N630" s="1"/>
      <c r="O630" s="1"/>
      <c r="P630" s="55"/>
      <c r="Q630" s="1"/>
      <c r="R630" s="1"/>
      <c r="S630" s="55"/>
      <c r="T630" s="1"/>
      <c r="U630" s="55"/>
    </row>
    <row r="631" spans="1:25" ht="110.25" x14ac:dyDescent="0.2">
      <c r="A631" s="277" t="s">
        <v>360</v>
      </c>
      <c r="B631" s="277"/>
      <c r="C631" s="277"/>
      <c r="D631" s="277"/>
      <c r="E631" s="20" t="s">
        <v>361</v>
      </c>
      <c r="F631" s="20" t="s">
        <v>352</v>
      </c>
      <c r="G631" s="21">
        <f>G632+G634+G636</f>
        <v>5850000</v>
      </c>
      <c r="H631" s="21">
        <f>H632+H634+H636</f>
        <v>877500</v>
      </c>
      <c r="I631" s="21">
        <f>I632+I634+I636+I638</f>
        <v>5950000</v>
      </c>
      <c r="J631" s="21">
        <f t="shared" ref="J631:U631" si="322">J632+J634+J636+J638</f>
        <v>977500</v>
      </c>
      <c r="K631" s="21">
        <f t="shared" si="322"/>
        <v>100000</v>
      </c>
      <c r="L631" s="22">
        <f t="shared" si="288"/>
        <v>1.680672268907563</v>
      </c>
      <c r="M631" s="21">
        <f t="shared" si="322"/>
        <v>3900000</v>
      </c>
      <c r="N631" s="21">
        <f t="shared" si="322"/>
        <v>585000</v>
      </c>
      <c r="O631" s="21">
        <f t="shared" si="322"/>
        <v>0</v>
      </c>
      <c r="P631" s="21">
        <f t="shared" si="322"/>
        <v>0</v>
      </c>
      <c r="Q631" s="21">
        <f t="shared" si="322"/>
        <v>0</v>
      </c>
      <c r="R631" s="21">
        <f t="shared" si="322"/>
        <v>0</v>
      </c>
      <c r="S631" s="21">
        <f t="shared" si="322"/>
        <v>0</v>
      </c>
      <c r="T631" s="21">
        <f t="shared" si="322"/>
        <v>0</v>
      </c>
      <c r="U631" s="21">
        <f t="shared" si="322"/>
        <v>0</v>
      </c>
    </row>
    <row r="632" spans="1:25" s="23" customFormat="1" ht="15.75" hidden="1" x14ac:dyDescent="0.2">
      <c r="A632" s="24" t="s">
        <v>362</v>
      </c>
      <c r="B632" s="25">
        <v>11</v>
      </c>
      <c r="C632" s="26" t="s">
        <v>101</v>
      </c>
      <c r="D632" s="27">
        <v>381</v>
      </c>
      <c r="E632" s="20"/>
      <c r="F632" s="20"/>
      <c r="G632" s="21">
        <f>SUM(G633)</f>
        <v>0</v>
      </c>
      <c r="H632" s="21">
        <f t="shared" ref="H632:U632" si="323">SUM(H633)</f>
        <v>0</v>
      </c>
      <c r="I632" s="21">
        <f t="shared" si="323"/>
        <v>100000</v>
      </c>
      <c r="J632" s="21">
        <f t="shared" si="323"/>
        <v>100000</v>
      </c>
      <c r="K632" s="21">
        <f t="shared" si="323"/>
        <v>100000</v>
      </c>
      <c r="L632" s="22">
        <f t="shared" si="288"/>
        <v>100</v>
      </c>
      <c r="M632" s="21">
        <f t="shared" si="323"/>
        <v>0</v>
      </c>
      <c r="N632" s="21">
        <f t="shared" si="323"/>
        <v>0</v>
      </c>
      <c r="O632" s="21">
        <f t="shared" si="323"/>
        <v>0</v>
      </c>
      <c r="P632" s="21">
        <f t="shared" si="323"/>
        <v>0</v>
      </c>
      <c r="Q632" s="21">
        <f t="shared" si="323"/>
        <v>0</v>
      </c>
      <c r="R632" s="21">
        <f t="shared" si="323"/>
        <v>0</v>
      </c>
      <c r="S632" s="21">
        <f t="shared" si="323"/>
        <v>0</v>
      </c>
      <c r="T632" s="21">
        <f t="shared" si="323"/>
        <v>0</v>
      </c>
      <c r="U632" s="21">
        <f t="shared" si="323"/>
        <v>0</v>
      </c>
      <c r="V632" s="21"/>
      <c r="W632" s="21"/>
      <c r="X632" s="21"/>
      <c r="Y632" s="12"/>
    </row>
    <row r="633" spans="1:25" ht="15.75" hidden="1" x14ac:dyDescent="0.2">
      <c r="A633" s="28" t="s">
        <v>362</v>
      </c>
      <c r="B633" s="29">
        <v>11</v>
      </c>
      <c r="C633" s="30" t="s">
        <v>101</v>
      </c>
      <c r="D633" s="31">
        <v>3811</v>
      </c>
      <c r="E633" s="32" t="s">
        <v>73</v>
      </c>
      <c r="F633" s="20"/>
      <c r="G633" s="1">
        <v>0</v>
      </c>
      <c r="H633" s="1">
        <v>0</v>
      </c>
      <c r="I633" s="1">
        <v>100000</v>
      </c>
      <c r="J633" s="1">
        <v>100000</v>
      </c>
      <c r="K633" s="1">
        <v>100000</v>
      </c>
      <c r="L633" s="33">
        <f t="shared" si="288"/>
        <v>100</v>
      </c>
      <c r="M633" s="1">
        <v>0</v>
      </c>
      <c r="N633" s="1">
        <v>0</v>
      </c>
      <c r="O633" s="1">
        <v>0</v>
      </c>
      <c r="P633" s="1">
        <f>O633</f>
        <v>0</v>
      </c>
      <c r="Q633" s="1">
        <v>0</v>
      </c>
      <c r="R633" s="1">
        <v>0</v>
      </c>
      <c r="S633" s="1">
        <f>R633</f>
        <v>0</v>
      </c>
      <c r="T633" s="1">
        <v>0</v>
      </c>
      <c r="U633" s="1">
        <f>T633</f>
        <v>0</v>
      </c>
    </row>
    <row r="634" spans="1:25" s="23" customFormat="1" ht="15.75" hidden="1" x14ac:dyDescent="0.2">
      <c r="A634" s="24" t="s">
        <v>362</v>
      </c>
      <c r="B634" s="25">
        <v>12</v>
      </c>
      <c r="C634" s="26" t="s">
        <v>101</v>
      </c>
      <c r="D634" s="27">
        <v>382</v>
      </c>
      <c r="E634" s="20"/>
      <c r="F634" s="20"/>
      <c r="G634" s="21">
        <f>SUM(G635)</f>
        <v>877500</v>
      </c>
      <c r="H634" s="21">
        <f t="shared" ref="H634:U634" si="324">SUM(H635)</f>
        <v>877500</v>
      </c>
      <c r="I634" s="21">
        <f t="shared" si="324"/>
        <v>877500</v>
      </c>
      <c r="J634" s="21">
        <f t="shared" si="324"/>
        <v>877500</v>
      </c>
      <c r="K634" s="21">
        <f t="shared" si="324"/>
        <v>0</v>
      </c>
      <c r="L634" s="22">
        <f t="shared" si="288"/>
        <v>0</v>
      </c>
      <c r="M634" s="21">
        <f t="shared" si="324"/>
        <v>585000</v>
      </c>
      <c r="N634" s="21">
        <f t="shared" si="324"/>
        <v>585000</v>
      </c>
      <c r="O634" s="21">
        <f t="shared" si="324"/>
        <v>0</v>
      </c>
      <c r="P634" s="21">
        <f t="shared" si="324"/>
        <v>0</v>
      </c>
      <c r="Q634" s="21">
        <f t="shared" si="324"/>
        <v>0</v>
      </c>
      <c r="R634" s="21">
        <f t="shared" si="324"/>
        <v>0</v>
      </c>
      <c r="S634" s="21">
        <f t="shared" si="324"/>
        <v>0</v>
      </c>
      <c r="T634" s="21">
        <f t="shared" si="324"/>
        <v>0</v>
      </c>
      <c r="U634" s="21">
        <f t="shared" si="324"/>
        <v>0</v>
      </c>
      <c r="V634" s="21"/>
      <c r="W634" s="21"/>
      <c r="X634" s="21"/>
      <c r="Y634" s="12"/>
    </row>
    <row r="635" spans="1:25" ht="31.5" hidden="1" customHeight="1" x14ac:dyDescent="0.2">
      <c r="A635" s="28" t="s">
        <v>362</v>
      </c>
      <c r="B635" s="29">
        <v>12</v>
      </c>
      <c r="C635" s="30" t="s">
        <v>101</v>
      </c>
      <c r="D635" s="31">
        <v>3821</v>
      </c>
      <c r="E635" s="32" t="s">
        <v>102</v>
      </c>
      <c r="G635" s="1">
        <v>877500</v>
      </c>
      <c r="H635" s="1">
        <v>877500</v>
      </c>
      <c r="I635" s="1">
        <v>877500</v>
      </c>
      <c r="J635" s="1">
        <v>877500</v>
      </c>
      <c r="K635" s="1">
        <v>0</v>
      </c>
      <c r="L635" s="33">
        <f t="shared" si="288"/>
        <v>0</v>
      </c>
      <c r="M635" s="1">
        <v>585000</v>
      </c>
      <c r="N635" s="1">
        <v>585000</v>
      </c>
      <c r="O635" s="1">
        <v>0</v>
      </c>
      <c r="P635" s="1">
        <f>O635</f>
        <v>0</v>
      </c>
      <c r="Q635" s="1">
        <v>0</v>
      </c>
      <c r="R635" s="1"/>
      <c r="S635" s="1">
        <f>R635</f>
        <v>0</v>
      </c>
      <c r="T635" s="1">
        <v>0</v>
      </c>
      <c r="U635" s="1">
        <f>T635</f>
        <v>0</v>
      </c>
    </row>
    <row r="636" spans="1:25" s="23" customFormat="1" ht="15.75" hidden="1" x14ac:dyDescent="0.2">
      <c r="A636" s="24" t="s">
        <v>362</v>
      </c>
      <c r="B636" s="25">
        <v>51</v>
      </c>
      <c r="C636" s="26" t="s">
        <v>101</v>
      </c>
      <c r="D636" s="27">
        <v>382</v>
      </c>
      <c r="E636" s="20"/>
      <c r="F636" s="20"/>
      <c r="G636" s="21">
        <f>SUM(G637)</f>
        <v>4972500</v>
      </c>
      <c r="H636" s="21">
        <f t="shared" ref="H636:U636" si="325">SUM(H637)</f>
        <v>0</v>
      </c>
      <c r="I636" s="21">
        <f t="shared" si="325"/>
        <v>4972500</v>
      </c>
      <c r="J636" s="21">
        <f t="shared" si="325"/>
        <v>0</v>
      </c>
      <c r="K636" s="21">
        <f t="shared" si="325"/>
        <v>0</v>
      </c>
      <c r="L636" s="22">
        <f t="shared" si="288"/>
        <v>0</v>
      </c>
      <c r="M636" s="21">
        <f t="shared" si="325"/>
        <v>3315000</v>
      </c>
      <c r="N636" s="21">
        <f t="shared" si="325"/>
        <v>0</v>
      </c>
      <c r="O636" s="21">
        <f t="shared" si="325"/>
        <v>0</v>
      </c>
      <c r="P636" s="21">
        <f t="shared" si="325"/>
        <v>0</v>
      </c>
      <c r="Q636" s="21">
        <f t="shared" si="325"/>
        <v>0</v>
      </c>
      <c r="R636" s="21">
        <f t="shared" si="325"/>
        <v>0</v>
      </c>
      <c r="S636" s="21">
        <f t="shared" si="325"/>
        <v>0</v>
      </c>
      <c r="T636" s="21">
        <f t="shared" si="325"/>
        <v>0</v>
      </c>
      <c r="U636" s="21">
        <f t="shared" si="325"/>
        <v>0</v>
      </c>
      <c r="V636" s="21"/>
      <c r="W636" s="21"/>
      <c r="X636" s="21"/>
      <c r="Y636" s="12"/>
    </row>
    <row r="637" spans="1:25" ht="32.25" hidden="1" customHeight="1" x14ac:dyDescent="0.2">
      <c r="A637" s="28" t="s">
        <v>362</v>
      </c>
      <c r="B637" s="29">
        <v>51</v>
      </c>
      <c r="C637" s="30" t="s">
        <v>101</v>
      </c>
      <c r="D637" s="31">
        <v>3821</v>
      </c>
      <c r="E637" s="32" t="s">
        <v>102</v>
      </c>
      <c r="G637" s="1">
        <v>4972500</v>
      </c>
      <c r="H637" s="55"/>
      <c r="I637" s="1">
        <v>4972500</v>
      </c>
      <c r="J637" s="55"/>
      <c r="K637" s="1">
        <v>0</v>
      </c>
      <c r="L637" s="33">
        <f t="shared" si="288"/>
        <v>0</v>
      </c>
      <c r="M637" s="1">
        <v>3315000</v>
      </c>
      <c r="N637" s="55"/>
      <c r="O637" s="1">
        <v>0</v>
      </c>
      <c r="P637" s="55"/>
      <c r="Q637" s="1">
        <v>0</v>
      </c>
      <c r="R637" s="1"/>
      <c r="S637" s="55"/>
      <c r="T637" s="1">
        <v>0</v>
      </c>
      <c r="U637" s="55"/>
    </row>
    <row r="638" spans="1:25" s="23" customFormat="1" ht="15.75" hidden="1" x14ac:dyDescent="0.2">
      <c r="A638" s="24" t="s">
        <v>362</v>
      </c>
      <c r="B638" s="25">
        <v>563</v>
      </c>
      <c r="C638" s="26" t="s">
        <v>101</v>
      </c>
      <c r="D638" s="27">
        <v>382</v>
      </c>
      <c r="E638" s="20"/>
      <c r="F638" s="20"/>
      <c r="G638" s="21"/>
      <c r="H638" s="21"/>
      <c r="I638" s="21">
        <f>I639</f>
        <v>0</v>
      </c>
      <c r="J638" s="21">
        <f t="shared" ref="J638:U638" si="326">J639</f>
        <v>0</v>
      </c>
      <c r="K638" s="21">
        <f t="shared" si="326"/>
        <v>0</v>
      </c>
      <c r="L638" s="22" t="str">
        <f t="shared" si="288"/>
        <v>-</v>
      </c>
      <c r="M638" s="21">
        <f t="shared" si="326"/>
        <v>0</v>
      </c>
      <c r="N638" s="21">
        <f t="shared" si="326"/>
        <v>0</v>
      </c>
      <c r="O638" s="21">
        <f t="shared" si="326"/>
        <v>0</v>
      </c>
      <c r="P638" s="21">
        <f t="shared" si="326"/>
        <v>0</v>
      </c>
      <c r="Q638" s="21">
        <f t="shared" si="326"/>
        <v>0</v>
      </c>
      <c r="R638" s="21">
        <f t="shared" si="326"/>
        <v>0</v>
      </c>
      <c r="S638" s="21">
        <f t="shared" si="326"/>
        <v>0</v>
      </c>
      <c r="T638" s="21">
        <f t="shared" si="326"/>
        <v>0</v>
      </c>
      <c r="U638" s="21">
        <f t="shared" si="326"/>
        <v>0</v>
      </c>
      <c r="V638" s="21"/>
      <c r="W638" s="21"/>
      <c r="X638" s="21"/>
      <c r="Y638" s="12"/>
    </row>
    <row r="639" spans="1:25" hidden="1" x14ac:dyDescent="0.2">
      <c r="A639" s="28" t="s">
        <v>362</v>
      </c>
      <c r="B639" s="29">
        <v>563</v>
      </c>
      <c r="C639" s="30" t="s">
        <v>101</v>
      </c>
      <c r="D639" s="31">
        <v>3821</v>
      </c>
      <c r="E639" s="32" t="s">
        <v>102</v>
      </c>
      <c r="J639" s="55"/>
      <c r="L639" s="33" t="str">
        <f t="shared" si="288"/>
        <v>-</v>
      </c>
      <c r="M639" s="1"/>
      <c r="N639" s="1"/>
      <c r="O639" s="1"/>
      <c r="P639" s="55"/>
      <c r="Q639" s="1"/>
      <c r="R639" s="1"/>
      <c r="S639" s="55"/>
      <c r="T639" s="1"/>
      <c r="U639" s="55"/>
    </row>
    <row r="640" spans="1:25" ht="110.25" x14ac:dyDescent="0.2">
      <c r="A640" s="277" t="s">
        <v>363</v>
      </c>
      <c r="B640" s="277"/>
      <c r="C640" s="277"/>
      <c r="D640" s="277"/>
      <c r="E640" s="20" t="s">
        <v>364</v>
      </c>
      <c r="F640" s="20" t="s">
        <v>352</v>
      </c>
      <c r="G640" s="21">
        <f>G641+G643+G645</f>
        <v>15300000</v>
      </c>
      <c r="H640" s="21">
        <f>H641+H643+H645</f>
        <v>6502500</v>
      </c>
      <c r="I640" s="21">
        <f>I641+I643+I645+I647</f>
        <v>15300000</v>
      </c>
      <c r="J640" s="21">
        <f t="shared" ref="J640:U640" si="327">J641+J643+J645+J647</f>
        <v>6502500</v>
      </c>
      <c r="K640" s="21">
        <f t="shared" si="327"/>
        <v>10304501.16</v>
      </c>
      <c r="L640" s="22">
        <f t="shared" ref="L640:L716" si="328">IF(I640=0, "-", K640/I640*100)</f>
        <v>67.349680784313719</v>
      </c>
      <c r="M640" s="21">
        <f t="shared" si="327"/>
        <v>9975000</v>
      </c>
      <c r="N640" s="21">
        <f t="shared" si="327"/>
        <v>4110000</v>
      </c>
      <c r="O640" s="21">
        <f t="shared" si="327"/>
        <v>0</v>
      </c>
      <c r="P640" s="21">
        <f t="shared" si="327"/>
        <v>0</v>
      </c>
      <c r="Q640" s="21">
        <f t="shared" si="327"/>
        <v>0</v>
      </c>
      <c r="R640" s="21">
        <f t="shared" si="327"/>
        <v>0</v>
      </c>
      <c r="S640" s="21">
        <f t="shared" si="327"/>
        <v>0</v>
      </c>
      <c r="T640" s="21">
        <f t="shared" si="327"/>
        <v>0</v>
      </c>
      <c r="U640" s="21">
        <f t="shared" si="327"/>
        <v>0</v>
      </c>
    </row>
    <row r="641" spans="1:25" s="23" customFormat="1" ht="15.75" hidden="1" x14ac:dyDescent="0.2">
      <c r="A641" s="24" t="s">
        <v>365</v>
      </c>
      <c r="B641" s="25">
        <v>11</v>
      </c>
      <c r="C641" s="49" t="s">
        <v>101</v>
      </c>
      <c r="D641" s="27">
        <v>386</v>
      </c>
      <c r="E641" s="20"/>
      <c r="F641" s="20"/>
      <c r="G641" s="21">
        <f>SUM(G642)</f>
        <v>4950000</v>
      </c>
      <c r="H641" s="21">
        <f t="shared" ref="H641:U641" si="329">SUM(H642)</f>
        <v>4950000</v>
      </c>
      <c r="I641" s="21">
        <f t="shared" si="329"/>
        <v>4950000</v>
      </c>
      <c r="J641" s="21">
        <f t="shared" si="329"/>
        <v>4950000</v>
      </c>
      <c r="K641" s="21">
        <f t="shared" si="329"/>
        <v>0</v>
      </c>
      <c r="L641" s="22">
        <f t="shared" si="328"/>
        <v>0</v>
      </c>
      <c r="M641" s="21">
        <f t="shared" si="329"/>
        <v>3075000</v>
      </c>
      <c r="N641" s="21">
        <f t="shared" si="329"/>
        <v>3075000</v>
      </c>
      <c r="O641" s="21">
        <f t="shared" si="329"/>
        <v>0</v>
      </c>
      <c r="P641" s="21">
        <f t="shared" si="329"/>
        <v>0</v>
      </c>
      <c r="Q641" s="21">
        <f t="shared" si="329"/>
        <v>0</v>
      </c>
      <c r="R641" s="21">
        <f t="shared" si="329"/>
        <v>0</v>
      </c>
      <c r="S641" s="21">
        <f t="shared" si="329"/>
        <v>0</v>
      </c>
      <c r="T641" s="21">
        <f t="shared" si="329"/>
        <v>0</v>
      </c>
      <c r="U641" s="21">
        <f t="shared" si="329"/>
        <v>0</v>
      </c>
      <c r="V641" s="21"/>
      <c r="W641" s="21"/>
      <c r="X641" s="21"/>
      <c r="Y641" s="12"/>
    </row>
    <row r="642" spans="1:25" ht="45" hidden="1" x14ac:dyDescent="0.2">
      <c r="A642" s="28" t="s">
        <v>365</v>
      </c>
      <c r="B642" s="29">
        <v>11</v>
      </c>
      <c r="C642" s="50" t="s">
        <v>101</v>
      </c>
      <c r="D642" s="31">
        <v>3861</v>
      </c>
      <c r="E642" s="32" t="s">
        <v>277</v>
      </c>
      <c r="G642" s="51">
        <v>4950000</v>
      </c>
      <c r="H642" s="51">
        <v>4950000</v>
      </c>
      <c r="I642" s="51">
        <v>4950000</v>
      </c>
      <c r="J642" s="51">
        <v>4950000</v>
      </c>
      <c r="K642" s="51">
        <v>0</v>
      </c>
      <c r="L642" s="33">
        <f t="shared" si="328"/>
        <v>0</v>
      </c>
      <c r="M642" s="51">
        <v>3075000</v>
      </c>
      <c r="N642" s="51">
        <v>3075000</v>
      </c>
      <c r="O642" s="51">
        <v>0</v>
      </c>
      <c r="P642" s="51">
        <f>O642</f>
        <v>0</v>
      </c>
      <c r="Q642" s="51">
        <v>0</v>
      </c>
      <c r="R642" s="51">
        <v>0</v>
      </c>
      <c r="S642" s="51">
        <f>R642</f>
        <v>0</v>
      </c>
      <c r="T642" s="51">
        <v>0</v>
      </c>
      <c r="U642" s="51">
        <f>T642</f>
        <v>0</v>
      </c>
    </row>
    <row r="643" spans="1:25" s="23" customFormat="1" ht="15.75" hidden="1" x14ac:dyDescent="0.2">
      <c r="A643" s="24" t="s">
        <v>365</v>
      </c>
      <c r="B643" s="25">
        <v>12</v>
      </c>
      <c r="C643" s="49" t="s">
        <v>101</v>
      </c>
      <c r="D643" s="27">
        <v>386</v>
      </c>
      <c r="E643" s="20"/>
      <c r="F643" s="20"/>
      <c r="G643" s="52">
        <f>SUM(G644)</f>
        <v>1552500</v>
      </c>
      <c r="H643" s="52">
        <f t="shared" ref="H643:U643" si="330">SUM(H644)</f>
        <v>1552500</v>
      </c>
      <c r="I643" s="52">
        <f t="shared" si="330"/>
        <v>1552500</v>
      </c>
      <c r="J643" s="52">
        <f t="shared" si="330"/>
        <v>1552500</v>
      </c>
      <c r="K643" s="52">
        <f t="shared" si="330"/>
        <v>1545675.17</v>
      </c>
      <c r="L643" s="22">
        <f t="shared" si="328"/>
        <v>99.560397423510466</v>
      </c>
      <c r="M643" s="52">
        <f t="shared" si="330"/>
        <v>1035000</v>
      </c>
      <c r="N643" s="52">
        <f t="shared" si="330"/>
        <v>1035000</v>
      </c>
      <c r="O643" s="52">
        <f t="shared" si="330"/>
        <v>0</v>
      </c>
      <c r="P643" s="52">
        <f t="shared" si="330"/>
        <v>0</v>
      </c>
      <c r="Q643" s="52">
        <f t="shared" si="330"/>
        <v>0</v>
      </c>
      <c r="R643" s="52">
        <f t="shared" si="330"/>
        <v>0</v>
      </c>
      <c r="S643" s="52">
        <f t="shared" si="330"/>
        <v>0</v>
      </c>
      <c r="T643" s="52">
        <f t="shared" si="330"/>
        <v>0</v>
      </c>
      <c r="U643" s="52">
        <f t="shared" si="330"/>
        <v>0</v>
      </c>
      <c r="V643" s="21"/>
      <c r="W643" s="21"/>
      <c r="X643" s="21"/>
      <c r="Y643" s="12"/>
    </row>
    <row r="644" spans="1:25" ht="45" hidden="1" x14ac:dyDescent="0.2">
      <c r="A644" s="28" t="s">
        <v>365</v>
      </c>
      <c r="B644" s="29">
        <v>12</v>
      </c>
      <c r="C644" s="50" t="s">
        <v>101</v>
      </c>
      <c r="D644" s="31">
        <v>3861</v>
      </c>
      <c r="E644" s="32" t="s">
        <v>277</v>
      </c>
      <c r="G644" s="51">
        <v>1552500</v>
      </c>
      <c r="H644" s="51">
        <v>1552500</v>
      </c>
      <c r="I644" s="51">
        <v>1552500</v>
      </c>
      <c r="J644" s="51">
        <v>1552500</v>
      </c>
      <c r="K644" s="51">
        <v>1545675.17</v>
      </c>
      <c r="L644" s="33">
        <f t="shared" si="328"/>
        <v>99.560397423510466</v>
      </c>
      <c r="M644" s="51">
        <v>1035000</v>
      </c>
      <c r="N644" s="51">
        <v>1035000</v>
      </c>
      <c r="O644" s="51">
        <v>0</v>
      </c>
      <c r="P644" s="51">
        <f>O644</f>
        <v>0</v>
      </c>
      <c r="Q644" s="51">
        <v>0</v>
      </c>
      <c r="R644" s="51"/>
      <c r="S644" s="51">
        <f>R644</f>
        <v>0</v>
      </c>
      <c r="T644" s="51">
        <v>0</v>
      </c>
      <c r="U644" s="51">
        <f>T644</f>
        <v>0</v>
      </c>
    </row>
    <row r="645" spans="1:25" s="23" customFormat="1" ht="15.75" hidden="1" x14ac:dyDescent="0.2">
      <c r="A645" s="24" t="s">
        <v>365</v>
      </c>
      <c r="B645" s="25">
        <v>51</v>
      </c>
      <c r="C645" s="49" t="s">
        <v>101</v>
      </c>
      <c r="D645" s="27">
        <v>386</v>
      </c>
      <c r="E645" s="20"/>
      <c r="F645" s="20"/>
      <c r="G645" s="52">
        <f>SUM(G646)</f>
        <v>8797500</v>
      </c>
      <c r="H645" s="52">
        <f t="shared" ref="H645:U645" si="331">SUM(H646)</f>
        <v>0</v>
      </c>
      <c r="I645" s="52">
        <f t="shared" si="331"/>
        <v>8797500</v>
      </c>
      <c r="J645" s="52">
        <f t="shared" si="331"/>
        <v>0</v>
      </c>
      <c r="K645" s="52">
        <f t="shared" si="331"/>
        <v>8758825.9900000002</v>
      </c>
      <c r="L645" s="22">
        <f t="shared" si="328"/>
        <v>99.560397726626888</v>
      </c>
      <c r="M645" s="52">
        <f t="shared" si="331"/>
        <v>5865000</v>
      </c>
      <c r="N645" s="52">
        <f t="shared" si="331"/>
        <v>0</v>
      </c>
      <c r="O645" s="52">
        <f t="shared" si="331"/>
        <v>0</v>
      </c>
      <c r="P645" s="52">
        <f t="shared" si="331"/>
        <v>0</v>
      </c>
      <c r="Q645" s="52">
        <f t="shared" si="331"/>
        <v>0</v>
      </c>
      <c r="R645" s="52">
        <f t="shared" si="331"/>
        <v>0</v>
      </c>
      <c r="S645" s="52">
        <f t="shared" si="331"/>
        <v>0</v>
      </c>
      <c r="T645" s="52">
        <f t="shared" si="331"/>
        <v>0</v>
      </c>
      <c r="U645" s="52">
        <f t="shared" si="331"/>
        <v>0</v>
      </c>
      <c r="V645" s="21"/>
      <c r="W645" s="21"/>
      <c r="X645" s="21"/>
      <c r="Y645" s="12"/>
    </row>
    <row r="646" spans="1:25" ht="45" hidden="1" x14ac:dyDescent="0.2">
      <c r="A646" s="28" t="s">
        <v>365</v>
      </c>
      <c r="B646" s="29">
        <v>51</v>
      </c>
      <c r="C646" s="50" t="s">
        <v>101</v>
      </c>
      <c r="D646" s="31">
        <v>3861</v>
      </c>
      <c r="E646" s="32" t="s">
        <v>277</v>
      </c>
      <c r="G646" s="51">
        <v>8797500</v>
      </c>
      <c r="H646" s="67"/>
      <c r="I646" s="51">
        <v>8797500</v>
      </c>
      <c r="J646" s="55"/>
      <c r="K646" s="51">
        <v>8758825.9900000002</v>
      </c>
      <c r="L646" s="33">
        <f t="shared" si="328"/>
        <v>99.560397726626888</v>
      </c>
      <c r="M646" s="51">
        <v>5865000</v>
      </c>
      <c r="N646" s="67"/>
      <c r="O646" s="51">
        <v>0</v>
      </c>
      <c r="P646" s="55"/>
      <c r="Q646" s="51">
        <v>0</v>
      </c>
      <c r="R646" s="51"/>
      <c r="S646" s="55"/>
      <c r="T646" s="51">
        <v>0</v>
      </c>
      <c r="U646" s="55"/>
    </row>
    <row r="647" spans="1:25" s="23" customFormat="1" ht="15.75" hidden="1" x14ac:dyDescent="0.2">
      <c r="A647" s="24" t="s">
        <v>365</v>
      </c>
      <c r="B647" s="25">
        <v>563</v>
      </c>
      <c r="C647" s="49" t="s">
        <v>101</v>
      </c>
      <c r="D647" s="27">
        <v>386</v>
      </c>
      <c r="E647" s="20"/>
      <c r="F647" s="20"/>
      <c r="G647" s="52"/>
      <c r="H647" s="52"/>
      <c r="I647" s="52">
        <f>I648</f>
        <v>0</v>
      </c>
      <c r="J647" s="52">
        <f t="shared" ref="J647:U647" si="332">J648</f>
        <v>0</v>
      </c>
      <c r="K647" s="52">
        <f t="shared" si="332"/>
        <v>0</v>
      </c>
      <c r="L647" s="22" t="str">
        <f t="shared" si="328"/>
        <v>-</v>
      </c>
      <c r="M647" s="52">
        <f t="shared" si="332"/>
        <v>0</v>
      </c>
      <c r="N647" s="52">
        <f t="shared" si="332"/>
        <v>0</v>
      </c>
      <c r="O647" s="52">
        <f t="shared" si="332"/>
        <v>0</v>
      </c>
      <c r="P647" s="52">
        <f t="shared" si="332"/>
        <v>0</v>
      </c>
      <c r="Q647" s="52">
        <f t="shared" si="332"/>
        <v>0</v>
      </c>
      <c r="R647" s="52">
        <f t="shared" si="332"/>
        <v>0</v>
      </c>
      <c r="S647" s="52">
        <f t="shared" si="332"/>
        <v>0</v>
      </c>
      <c r="T647" s="52">
        <f t="shared" si="332"/>
        <v>0</v>
      </c>
      <c r="U647" s="52">
        <f t="shared" si="332"/>
        <v>0</v>
      </c>
      <c r="V647" s="21"/>
      <c r="W647" s="21"/>
      <c r="X647" s="21"/>
      <c r="Y647" s="12"/>
    </row>
    <row r="648" spans="1:25" ht="45" hidden="1" x14ac:dyDescent="0.2">
      <c r="A648" s="28" t="s">
        <v>365</v>
      </c>
      <c r="B648" s="29">
        <v>563</v>
      </c>
      <c r="C648" s="50" t="s">
        <v>101</v>
      </c>
      <c r="D648" s="31">
        <v>3861</v>
      </c>
      <c r="E648" s="32" t="s">
        <v>277</v>
      </c>
      <c r="G648" s="51"/>
      <c r="H648" s="51"/>
      <c r="I648" s="51"/>
      <c r="J648" s="55"/>
      <c r="K648" s="51"/>
      <c r="L648" s="33" t="str">
        <f t="shared" si="328"/>
        <v>-</v>
      </c>
      <c r="M648" s="51"/>
      <c r="N648" s="51"/>
      <c r="O648" s="51"/>
      <c r="P648" s="55"/>
      <c r="Q648" s="51"/>
      <c r="R648" s="51"/>
      <c r="S648" s="55"/>
      <c r="T648" s="51"/>
      <c r="U648" s="55"/>
    </row>
    <row r="649" spans="1:25" s="23" customFormat="1" ht="110.25" x14ac:dyDescent="0.2">
      <c r="A649" s="277" t="s">
        <v>366</v>
      </c>
      <c r="B649" s="277"/>
      <c r="C649" s="277"/>
      <c r="D649" s="277"/>
      <c r="E649" s="20" t="s">
        <v>367</v>
      </c>
      <c r="F649" s="20" t="s">
        <v>352</v>
      </c>
      <c r="G649" s="52">
        <f>G650+G652+G654+G656</f>
        <v>8400000</v>
      </c>
      <c r="H649" s="52">
        <f>H650+H652+H654+H656</f>
        <v>1260000</v>
      </c>
      <c r="I649" s="52">
        <f>I650+I652+I654+I656+I658+I660</f>
        <v>8400000</v>
      </c>
      <c r="J649" s="52">
        <f t="shared" ref="J649:U649" si="333">J650+J652+J654+J656+J658+J660</f>
        <v>1260000</v>
      </c>
      <c r="K649" s="52">
        <f t="shared" si="333"/>
        <v>0</v>
      </c>
      <c r="L649" s="22">
        <f t="shared" si="328"/>
        <v>0</v>
      </c>
      <c r="M649" s="52">
        <f t="shared" si="333"/>
        <v>0</v>
      </c>
      <c r="N649" s="52">
        <f t="shared" si="333"/>
        <v>0</v>
      </c>
      <c r="O649" s="52">
        <f t="shared" si="333"/>
        <v>0</v>
      </c>
      <c r="P649" s="52">
        <f t="shared" si="333"/>
        <v>0</v>
      </c>
      <c r="Q649" s="52">
        <f t="shared" si="333"/>
        <v>3600000</v>
      </c>
      <c r="R649" s="52">
        <f t="shared" si="333"/>
        <v>0</v>
      </c>
      <c r="S649" s="52">
        <f t="shared" si="333"/>
        <v>0</v>
      </c>
      <c r="T649" s="52">
        <f t="shared" si="333"/>
        <v>0</v>
      </c>
      <c r="U649" s="52">
        <f t="shared" si="333"/>
        <v>0</v>
      </c>
      <c r="V649" s="21"/>
      <c r="W649" s="21"/>
      <c r="X649" s="21"/>
      <c r="Y649" s="12"/>
    </row>
    <row r="650" spans="1:25" s="23" customFormat="1" ht="15.75" hidden="1" x14ac:dyDescent="0.2">
      <c r="A650" s="24" t="s">
        <v>368</v>
      </c>
      <c r="B650" s="25">
        <v>12</v>
      </c>
      <c r="C650" s="24" t="s">
        <v>101</v>
      </c>
      <c r="D650" s="40">
        <v>323</v>
      </c>
      <c r="E650" s="20"/>
      <c r="F650" s="20"/>
      <c r="G650" s="52">
        <f>SUM(G651)</f>
        <v>810000</v>
      </c>
      <c r="H650" s="52">
        <f t="shared" ref="H650:U650" si="334">SUM(H651)</f>
        <v>810000</v>
      </c>
      <c r="I650" s="52">
        <f t="shared" si="334"/>
        <v>810000</v>
      </c>
      <c r="J650" s="52">
        <f t="shared" si="334"/>
        <v>810000</v>
      </c>
      <c r="K650" s="52">
        <f t="shared" si="334"/>
        <v>0</v>
      </c>
      <c r="L650" s="22">
        <f t="shared" si="328"/>
        <v>0</v>
      </c>
      <c r="M650" s="52">
        <f t="shared" si="334"/>
        <v>0</v>
      </c>
      <c r="N650" s="52">
        <f t="shared" si="334"/>
        <v>0</v>
      </c>
      <c r="O650" s="52">
        <f t="shared" si="334"/>
        <v>0</v>
      </c>
      <c r="P650" s="52">
        <f t="shared" si="334"/>
        <v>0</v>
      </c>
      <c r="Q650" s="52">
        <f t="shared" si="334"/>
        <v>540000</v>
      </c>
      <c r="R650" s="52">
        <f t="shared" si="334"/>
        <v>0</v>
      </c>
      <c r="S650" s="52">
        <f t="shared" si="334"/>
        <v>0</v>
      </c>
      <c r="T650" s="52">
        <f t="shared" si="334"/>
        <v>0</v>
      </c>
      <c r="U650" s="52">
        <f t="shared" si="334"/>
        <v>0</v>
      </c>
      <c r="V650" s="21"/>
      <c r="W650" s="21"/>
      <c r="X650" s="21"/>
      <c r="Y650" s="12"/>
    </row>
    <row r="651" spans="1:25" s="23" customFormat="1" ht="15.75" hidden="1" x14ac:dyDescent="0.2">
      <c r="A651" s="28" t="s">
        <v>368</v>
      </c>
      <c r="B651" s="29">
        <v>12</v>
      </c>
      <c r="C651" s="28" t="s">
        <v>101</v>
      </c>
      <c r="D651" s="53">
        <v>3238</v>
      </c>
      <c r="E651" s="32" t="s">
        <v>59</v>
      </c>
      <c r="F651" s="32"/>
      <c r="G651" s="51">
        <v>810000</v>
      </c>
      <c r="H651" s="51">
        <v>810000</v>
      </c>
      <c r="I651" s="51">
        <v>810000</v>
      </c>
      <c r="J651" s="51">
        <v>810000</v>
      </c>
      <c r="K651" s="51">
        <v>0</v>
      </c>
      <c r="L651" s="33">
        <f t="shared" si="328"/>
        <v>0</v>
      </c>
      <c r="M651" s="51">
        <v>0</v>
      </c>
      <c r="N651" s="51">
        <v>0</v>
      </c>
      <c r="O651" s="51"/>
      <c r="P651" s="51">
        <f>O651</f>
        <v>0</v>
      </c>
      <c r="Q651" s="51">
        <v>540000</v>
      </c>
      <c r="R651" s="51"/>
      <c r="S651" s="51">
        <f>R651</f>
        <v>0</v>
      </c>
      <c r="T651" s="51"/>
      <c r="U651" s="51">
        <f>T651</f>
        <v>0</v>
      </c>
      <c r="V651" s="21"/>
      <c r="W651" s="21"/>
      <c r="X651" s="21"/>
      <c r="Y651" s="12"/>
    </row>
    <row r="652" spans="1:25" s="23" customFormat="1" ht="15.75" hidden="1" x14ac:dyDescent="0.2">
      <c r="A652" s="24" t="s">
        <v>368</v>
      </c>
      <c r="B652" s="25">
        <v>12</v>
      </c>
      <c r="C652" s="24" t="s">
        <v>101</v>
      </c>
      <c r="D652" s="40">
        <v>422</v>
      </c>
      <c r="E652" s="20"/>
      <c r="F652" s="20"/>
      <c r="G652" s="52">
        <f>SUM(G653)</f>
        <v>450000</v>
      </c>
      <c r="H652" s="52">
        <f t="shared" ref="H652:U652" si="335">SUM(H653)</f>
        <v>450000</v>
      </c>
      <c r="I652" s="52">
        <f t="shared" si="335"/>
        <v>450000</v>
      </c>
      <c r="J652" s="52">
        <f t="shared" si="335"/>
        <v>450000</v>
      </c>
      <c r="K652" s="52">
        <f t="shared" si="335"/>
        <v>0</v>
      </c>
      <c r="L652" s="22">
        <f t="shared" si="328"/>
        <v>0</v>
      </c>
      <c r="M652" s="52">
        <f t="shared" si="335"/>
        <v>0</v>
      </c>
      <c r="N652" s="52">
        <f t="shared" si="335"/>
        <v>0</v>
      </c>
      <c r="O652" s="52">
        <f t="shared" si="335"/>
        <v>0</v>
      </c>
      <c r="P652" s="52">
        <f t="shared" si="335"/>
        <v>0</v>
      </c>
      <c r="Q652" s="52">
        <f t="shared" si="335"/>
        <v>0</v>
      </c>
      <c r="R652" s="52">
        <f t="shared" si="335"/>
        <v>0</v>
      </c>
      <c r="S652" s="52">
        <f t="shared" si="335"/>
        <v>0</v>
      </c>
      <c r="T652" s="52">
        <f t="shared" si="335"/>
        <v>0</v>
      </c>
      <c r="U652" s="52">
        <f t="shared" si="335"/>
        <v>0</v>
      </c>
      <c r="V652" s="21"/>
      <c r="W652" s="21"/>
      <c r="X652" s="21"/>
      <c r="Y652" s="12"/>
    </row>
    <row r="653" spans="1:25" hidden="1" x14ac:dyDescent="0.2">
      <c r="A653" s="28" t="s">
        <v>368</v>
      </c>
      <c r="B653" s="29">
        <v>12</v>
      </c>
      <c r="C653" s="28" t="s">
        <v>101</v>
      </c>
      <c r="D653" s="53">
        <v>4222</v>
      </c>
      <c r="E653" s="32" t="s">
        <v>75</v>
      </c>
      <c r="G653" s="51">
        <v>450000</v>
      </c>
      <c r="H653" s="51">
        <v>450000</v>
      </c>
      <c r="I653" s="51">
        <v>450000</v>
      </c>
      <c r="J653" s="51">
        <v>450000</v>
      </c>
      <c r="K653" s="51">
        <v>0</v>
      </c>
      <c r="L653" s="33">
        <f t="shared" si="328"/>
        <v>0</v>
      </c>
      <c r="M653" s="51">
        <v>0</v>
      </c>
      <c r="N653" s="51">
        <v>0</v>
      </c>
      <c r="O653" s="51"/>
      <c r="P653" s="51">
        <f>O653</f>
        <v>0</v>
      </c>
      <c r="Q653" s="51">
        <v>0</v>
      </c>
      <c r="R653" s="51"/>
      <c r="S653" s="51">
        <f>R653</f>
        <v>0</v>
      </c>
      <c r="T653" s="51"/>
      <c r="U653" s="51">
        <f>T653</f>
        <v>0</v>
      </c>
    </row>
    <row r="654" spans="1:25" s="23" customFormat="1" ht="15.75" hidden="1" x14ac:dyDescent="0.2">
      <c r="A654" s="24" t="s">
        <v>368</v>
      </c>
      <c r="B654" s="25">
        <v>51</v>
      </c>
      <c r="C654" s="24" t="s">
        <v>101</v>
      </c>
      <c r="D654" s="40">
        <v>323</v>
      </c>
      <c r="E654" s="20"/>
      <c r="F654" s="20"/>
      <c r="G654" s="52">
        <f>SUM(G655)</f>
        <v>4590000</v>
      </c>
      <c r="H654" s="52">
        <f t="shared" ref="H654:U654" si="336">SUM(H655)</f>
        <v>0</v>
      </c>
      <c r="I654" s="52">
        <f t="shared" si="336"/>
        <v>4590000</v>
      </c>
      <c r="J654" s="52">
        <f t="shared" si="336"/>
        <v>0</v>
      </c>
      <c r="K654" s="52">
        <f t="shared" si="336"/>
        <v>0</v>
      </c>
      <c r="L654" s="22">
        <f t="shared" si="328"/>
        <v>0</v>
      </c>
      <c r="M654" s="52">
        <f t="shared" si="336"/>
        <v>0</v>
      </c>
      <c r="N654" s="52">
        <f t="shared" si="336"/>
        <v>0</v>
      </c>
      <c r="O654" s="52">
        <f t="shared" si="336"/>
        <v>0</v>
      </c>
      <c r="P654" s="52">
        <f t="shared" si="336"/>
        <v>0</v>
      </c>
      <c r="Q654" s="52">
        <f t="shared" si="336"/>
        <v>3060000</v>
      </c>
      <c r="R654" s="52">
        <f t="shared" si="336"/>
        <v>0</v>
      </c>
      <c r="S654" s="52">
        <f t="shared" si="336"/>
        <v>0</v>
      </c>
      <c r="T654" s="52">
        <f t="shared" si="336"/>
        <v>0</v>
      </c>
      <c r="U654" s="52">
        <f t="shared" si="336"/>
        <v>0</v>
      </c>
      <c r="V654" s="21"/>
      <c r="W654" s="21"/>
      <c r="X654" s="21"/>
      <c r="Y654" s="12"/>
    </row>
    <row r="655" spans="1:25" hidden="1" x14ac:dyDescent="0.2">
      <c r="A655" s="28" t="s">
        <v>368</v>
      </c>
      <c r="B655" s="29">
        <v>51</v>
      </c>
      <c r="C655" s="28" t="s">
        <v>101</v>
      </c>
      <c r="D655" s="53">
        <v>3238</v>
      </c>
      <c r="E655" s="32" t="s">
        <v>59</v>
      </c>
      <c r="G655" s="51">
        <v>4590000</v>
      </c>
      <c r="H655" s="67"/>
      <c r="I655" s="51">
        <v>4590000</v>
      </c>
      <c r="J655" s="55"/>
      <c r="K655" s="51">
        <v>0</v>
      </c>
      <c r="L655" s="33">
        <f t="shared" si="328"/>
        <v>0</v>
      </c>
      <c r="M655" s="51">
        <v>0</v>
      </c>
      <c r="N655" s="67"/>
      <c r="O655" s="51"/>
      <c r="P655" s="55"/>
      <c r="Q655" s="51">
        <v>3060000</v>
      </c>
      <c r="R655" s="51"/>
      <c r="S655" s="55"/>
      <c r="T655" s="51"/>
      <c r="U655" s="55"/>
    </row>
    <row r="656" spans="1:25" s="23" customFormat="1" ht="15.75" hidden="1" x14ac:dyDescent="0.2">
      <c r="A656" s="24" t="s">
        <v>368</v>
      </c>
      <c r="B656" s="25">
        <v>51</v>
      </c>
      <c r="C656" s="24" t="s">
        <v>101</v>
      </c>
      <c r="D656" s="40">
        <v>422</v>
      </c>
      <c r="E656" s="20"/>
      <c r="F656" s="20"/>
      <c r="G656" s="52">
        <f>SUM(G657)</f>
        <v>2550000</v>
      </c>
      <c r="H656" s="52">
        <f t="shared" ref="H656:U656" si="337">SUM(H657)</f>
        <v>0</v>
      </c>
      <c r="I656" s="52">
        <f t="shared" si="337"/>
        <v>2550000</v>
      </c>
      <c r="J656" s="52">
        <f t="shared" si="337"/>
        <v>0</v>
      </c>
      <c r="K656" s="52">
        <f t="shared" si="337"/>
        <v>0</v>
      </c>
      <c r="L656" s="22">
        <f t="shared" si="328"/>
        <v>0</v>
      </c>
      <c r="M656" s="52">
        <f t="shared" si="337"/>
        <v>0</v>
      </c>
      <c r="N656" s="52">
        <f t="shared" si="337"/>
        <v>0</v>
      </c>
      <c r="O656" s="52">
        <f t="shared" si="337"/>
        <v>0</v>
      </c>
      <c r="P656" s="52">
        <f t="shared" si="337"/>
        <v>0</v>
      </c>
      <c r="Q656" s="52">
        <f t="shared" si="337"/>
        <v>0</v>
      </c>
      <c r="R656" s="52">
        <f t="shared" si="337"/>
        <v>0</v>
      </c>
      <c r="S656" s="52">
        <f t="shared" si="337"/>
        <v>0</v>
      </c>
      <c r="T656" s="52">
        <f t="shared" si="337"/>
        <v>0</v>
      </c>
      <c r="U656" s="52">
        <f t="shared" si="337"/>
        <v>0</v>
      </c>
      <c r="V656" s="21"/>
      <c r="W656" s="21"/>
      <c r="X656" s="21"/>
      <c r="Y656" s="12"/>
    </row>
    <row r="657" spans="1:25" s="23" customFormat="1" ht="15.75" hidden="1" x14ac:dyDescent="0.2">
      <c r="A657" s="28" t="s">
        <v>368</v>
      </c>
      <c r="B657" s="29">
        <v>51</v>
      </c>
      <c r="C657" s="28" t="s">
        <v>101</v>
      </c>
      <c r="D657" s="53">
        <v>4222</v>
      </c>
      <c r="E657" s="32" t="s">
        <v>75</v>
      </c>
      <c r="F657" s="32"/>
      <c r="G657" s="51">
        <v>2550000</v>
      </c>
      <c r="H657" s="67"/>
      <c r="I657" s="51">
        <v>2550000</v>
      </c>
      <c r="J657" s="55"/>
      <c r="K657" s="51">
        <v>0</v>
      </c>
      <c r="L657" s="33">
        <f t="shared" si="328"/>
        <v>0</v>
      </c>
      <c r="M657" s="51">
        <v>0</v>
      </c>
      <c r="N657" s="67"/>
      <c r="O657" s="51"/>
      <c r="P657" s="55"/>
      <c r="Q657" s="51">
        <v>0</v>
      </c>
      <c r="R657" s="51"/>
      <c r="S657" s="55"/>
      <c r="T657" s="51"/>
      <c r="U657" s="55"/>
      <c r="V657" s="21"/>
      <c r="W657" s="21"/>
      <c r="X657" s="21"/>
      <c r="Y657" s="12"/>
    </row>
    <row r="658" spans="1:25" s="23" customFormat="1" ht="15.75" hidden="1" x14ac:dyDescent="0.2">
      <c r="A658" s="24" t="s">
        <v>368</v>
      </c>
      <c r="B658" s="25">
        <v>563</v>
      </c>
      <c r="C658" s="24" t="s">
        <v>101</v>
      </c>
      <c r="D658" s="40">
        <v>323</v>
      </c>
      <c r="E658" s="20"/>
      <c r="F658" s="20"/>
      <c r="G658" s="52"/>
      <c r="H658" s="52"/>
      <c r="I658" s="52">
        <f>I659</f>
        <v>0</v>
      </c>
      <c r="J658" s="52">
        <f t="shared" ref="J658:U658" si="338">J659</f>
        <v>0</v>
      </c>
      <c r="K658" s="52">
        <f t="shared" si="338"/>
        <v>0</v>
      </c>
      <c r="L658" s="22" t="str">
        <f t="shared" si="328"/>
        <v>-</v>
      </c>
      <c r="M658" s="52">
        <f t="shared" si="338"/>
        <v>0</v>
      </c>
      <c r="N658" s="52">
        <f t="shared" si="338"/>
        <v>0</v>
      </c>
      <c r="O658" s="52">
        <f t="shared" si="338"/>
        <v>0</v>
      </c>
      <c r="P658" s="52">
        <f t="shared" si="338"/>
        <v>0</v>
      </c>
      <c r="Q658" s="52">
        <f t="shared" si="338"/>
        <v>0</v>
      </c>
      <c r="R658" s="52">
        <f t="shared" si="338"/>
        <v>0</v>
      </c>
      <c r="S658" s="52">
        <f t="shared" si="338"/>
        <v>0</v>
      </c>
      <c r="T658" s="52">
        <f t="shared" si="338"/>
        <v>0</v>
      </c>
      <c r="U658" s="52">
        <f t="shared" si="338"/>
        <v>0</v>
      </c>
      <c r="V658" s="21"/>
      <c r="W658" s="21"/>
      <c r="X658" s="21"/>
      <c r="Y658" s="12"/>
    </row>
    <row r="659" spans="1:25" s="23" customFormat="1" ht="15.75" hidden="1" x14ac:dyDescent="0.2">
      <c r="A659" s="28" t="s">
        <v>368</v>
      </c>
      <c r="B659" s="29">
        <v>563</v>
      </c>
      <c r="C659" s="28" t="s">
        <v>101</v>
      </c>
      <c r="D659" s="53">
        <v>3238</v>
      </c>
      <c r="E659" s="32" t="s">
        <v>59</v>
      </c>
      <c r="F659" s="32"/>
      <c r="G659" s="51"/>
      <c r="H659" s="51"/>
      <c r="I659" s="51"/>
      <c r="J659" s="55"/>
      <c r="K659" s="51"/>
      <c r="L659" s="33" t="str">
        <f t="shared" si="328"/>
        <v>-</v>
      </c>
      <c r="M659" s="51"/>
      <c r="N659" s="51"/>
      <c r="O659" s="51"/>
      <c r="P659" s="55"/>
      <c r="Q659" s="51"/>
      <c r="R659" s="51"/>
      <c r="S659" s="55"/>
      <c r="T659" s="51"/>
      <c r="U659" s="55"/>
      <c r="V659" s="21"/>
      <c r="W659" s="21"/>
      <c r="X659" s="21"/>
      <c r="Y659" s="12"/>
    </row>
    <row r="660" spans="1:25" s="23" customFormat="1" ht="15.75" hidden="1" x14ac:dyDescent="0.2">
      <c r="A660" s="24" t="s">
        <v>368</v>
      </c>
      <c r="B660" s="25">
        <v>563</v>
      </c>
      <c r="C660" s="24" t="s">
        <v>101</v>
      </c>
      <c r="D660" s="40">
        <v>422</v>
      </c>
      <c r="E660" s="20"/>
      <c r="F660" s="20"/>
      <c r="G660" s="52"/>
      <c r="H660" s="52"/>
      <c r="I660" s="52">
        <f>I661</f>
        <v>0</v>
      </c>
      <c r="J660" s="52">
        <f t="shared" ref="J660:U660" si="339">J661</f>
        <v>0</v>
      </c>
      <c r="K660" s="52">
        <f t="shared" si="339"/>
        <v>0</v>
      </c>
      <c r="L660" s="22" t="str">
        <f t="shared" si="328"/>
        <v>-</v>
      </c>
      <c r="M660" s="52">
        <f t="shared" si="339"/>
        <v>0</v>
      </c>
      <c r="N660" s="52">
        <f t="shared" si="339"/>
        <v>0</v>
      </c>
      <c r="O660" s="52">
        <f t="shared" si="339"/>
        <v>0</v>
      </c>
      <c r="P660" s="52">
        <f t="shared" si="339"/>
        <v>0</v>
      </c>
      <c r="Q660" s="52">
        <f t="shared" si="339"/>
        <v>0</v>
      </c>
      <c r="R660" s="52">
        <f t="shared" si="339"/>
        <v>0</v>
      </c>
      <c r="S660" s="52">
        <f t="shared" si="339"/>
        <v>0</v>
      </c>
      <c r="T660" s="52">
        <f t="shared" si="339"/>
        <v>0</v>
      </c>
      <c r="U660" s="52">
        <f t="shared" si="339"/>
        <v>0</v>
      </c>
      <c r="V660" s="21"/>
      <c r="W660" s="21"/>
      <c r="X660" s="21"/>
      <c r="Y660" s="12"/>
    </row>
    <row r="661" spans="1:25" s="23" customFormat="1" ht="15.75" hidden="1" x14ac:dyDescent="0.2">
      <c r="A661" s="28" t="s">
        <v>368</v>
      </c>
      <c r="B661" s="29">
        <v>563</v>
      </c>
      <c r="C661" s="28" t="s">
        <v>101</v>
      </c>
      <c r="D661" s="53">
        <v>4222</v>
      </c>
      <c r="E661" s="32" t="s">
        <v>75</v>
      </c>
      <c r="F661" s="32"/>
      <c r="G661" s="51"/>
      <c r="H661" s="51"/>
      <c r="I661" s="51"/>
      <c r="J661" s="55"/>
      <c r="K661" s="51"/>
      <c r="L661" s="33" t="str">
        <f t="shared" si="328"/>
        <v>-</v>
      </c>
      <c r="M661" s="51"/>
      <c r="N661" s="51"/>
      <c r="O661" s="51"/>
      <c r="P661" s="55"/>
      <c r="Q661" s="51"/>
      <c r="R661" s="51"/>
      <c r="S661" s="55"/>
      <c r="T661" s="51"/>
      <c r="U661" s="55"/>
      <c r="V661" s="21"/>
      <c r="W661" s="21"/>
      <c r="X661" s="21"/>
      <c r="Y661" s="12"/>
    </row>
    <row r="662" spans="1:25" s="23" customFormat="1" ht="86.25" customHeight="1" x14ac:dyDescent="0.2">
      <c r="A662" s="277" t="s">
        <v>369</v>
      </c>
      <c r="B662" s="277"/>
      <c r="C662" s="277"/>
      <c r="D662" s="277"/>
      <c r="E662" s="20" t="s">
        <v>370</v>
      </c>
      <c r="F662" s="20" t="s">
        <v>371</v>
      </c>
      <c r="G662" s="21">
        <f>G663+G665+G667</f>
        <v>165204251</v>
      </c>
      <c r="H662" s="21">
        <f>H663+H665+H667</f>
        <v>26905638</v>
      </c>
      <c r="I662" s="21">
        <f>I663+I665+I667+I669</f>
        <v>170204251</v>
      </c>
      <c r="J662" s="21">
        <f t="shared" ref="J662:U662" si="340">J663+J665+J667+J669</f>
        <v>31905638</v>
      </c>
      <c r="K662" s="21">
        <f t="shared" si="340"/>
        <v>68850577.24000001</v>
      </c>
      <c r="L662" s="22">
        <f t="shared" si="328"/>
        <v>40.451737741849939</v>
      </c>
      <c r="M662" s="21">
        <f t="shared" si="340"/>
        <v>29179251</v>
      </c>
      <c r="N662" s="21">
        <f t="shared" si="340"/>
        <v>6076888</v>
      </c>
      <c r="O662" s="21">
        <f t="shared" si="340"/>
        <v>0</v>
      </c>
      <c r="P662" s="21">
        <f t="shared" si="340"/>
        <v>0</v>
      </c>
      <c r="Q662" s="21">
        <f t="shared" si="340"/>
        <v>0</v>
      </c>
      <c r="R662" s="21">
        <f t="shared" si="340"/>
        <v>0</v>
      </c>
      <c r="S662" s="21">
        <f t="shared" si="340"/>
        <v>0</v>
      </c>
      <c r="T662" s="21">
        <f t="shared" si="340"/>
        <v>0</v>
      </c>
      <c r="U662" s="21">
        <f t="shared" si="340"/>
        <v>0</v>
      </c>
      <c r="V662" s="21"/>
      <c r="W662" s="21"/>
      <c r="X662" s="21"/>
      <c r="Y662" s="12"/>
    </row>
    <row r="663" spans="1:25" s="23" customFormat="1" ht="15.75" hidden="1" x14ac:dyDescent="0.2">
      <c r="A663" s="24" t="s">
        <v>372</v>
      </c>
      <c r="B663" s="25">
        <v>11</v>
      </c>
      <c r="C663" s="49" t="s">
        <v>270</v>
      </c>
      <c r="D663" s="27">
        <v>386</v>
      </c>
      <c r="E663" s="20"/>
      <c r="F663" s="20"/>
      <c r="G663" s="21">
        <f>SUM(G664)</f>
        <v>2500000</v>
      </c>
      <c r="H663" s="21">
        <f t="shared" ref="H663:U663" si="341">SUM(H664)</f>
        <v>2500000</v>
      </c>
      <c r="I663" s="21">
        <f t="shared" si="341"/>
        <v>7500000</v>
      </c>
      <c r="J663" s="21">
        <f t="shared" si="341"/>
        <v>7500000</v>
      </c>
      <c r="K663" s="21">
        <f t="shared" si="341"/>
        <v>7500000</v>
      </c>
      <c r="L663" s="22">
        <f t="shared" si="328"/>
        <v>100</v>
      </c>
      <c r="M663" s="21">
        <f t="shared" si="341"/>
        <v>2000000</v>
      </c>
      <c r="N663" s="21">
        <f t="shared" si="341"/>
        <v>2000000</v>
      </c>
      <c r="O663" s="21">
        <f t="shared" si="341"/>
        <v>0</v>
      </c>
      <c r="P663" s="21">
        <f t="shared" si="341"/>
        <v>0</v>
      </c>
      <c r="Q663" s="21">
        <f t="shared" si="341"/>
        <v>0</v>
      </c>
      <c r="R663" s="21">
        <f t="shared" si="341"/>
        <v>0</v>
      </c>
      <c r="S663" s="21">
        <f t="shared" si="341"/>
        <v>0</v>
      </c>
      <c r="T663" s="21">
        <f t="shared" si="341"/>
        <v>0</v>
      </c>
      <c r="U663" s="21">
        <f t="shared" si="341"/>
        <v>0</v>
      </c>
      <c r="V663" s="21"/>
      <c r="W663" s="21"/>
      <c r="X663" s="21"/>
      <c r="Y663" s="12"/>
    </row>
    <row r="664" spans="1:25" ht="48.75" hidden="1" customHeight="1" x14ac:dyDescent="0.2">
      <c r="A664" s="28" t="s">
        <v>372</v>
      </c>
      <c r="B664" s="29">
        <v>11</v>
      </c>
      <c r="C664" s="50" t="s">
        <v>270</v>
      </c>
      <c r="D664" s="31">
        <v>3861</v>
      </c>
      <c r="E664" s="32" t="s">
        <v>277</v>
      </c>
      <c r="F664" s="20"/>
      <c r="G664" s="1">
        <v>2500000</v>
      </c>
      <c r="H664" s="1">
        <v>2500000</v>
      </c>
      <c r="I664" s="1">
        <v>7500000</v>
      </c>
      <c r="J664" s="1">
        <v>7500000</v>
      </c>
      <c r="K664" s="1">
        <v>7500000</v>
      </c>
      <c r="L664" s="33">
        <f t="shared" si="328"/>
        <v>100</v>
      </c>
      <c r="M664" s="1">
        <v>2000000</v>
      </c>
      <c r="N664" s="1">
        <v>2000000</v>
      </c>
      <c r="O664" s="1"/>
      <c r="P664" s="1">
        <f>O664</f>
        <v>0</v>
      </c>
      <c r="Q664" s="1">
        <v>0</v>
      </c>
      <c r="R664" s="1">
        <v>0</v>
      </c>
      <c r="S664" s="1">
        <f>R664</f>
        <v>0</v>
      </c>
      <c r="T664" s="1">
        <v>0</v>
      </c>
      <c r="U664" s="1">
        <f>T664</f>
        <v>0</v>
      </c>
    </row>
    <row r="665" spans="1:25" s="23" customFormat="1" ht="15.75" hidden="1" x14ac:dyDescent="0.2">
      <c r="A665" s="24" t="s">
        <v>372</v>
      </c>
      <c r="B665" s="25">
        <v>12</v>
      </c>
      <c r="C665" s="49" t="s">
        <v>270</v>
      </c>
      <c r="D665" s="27">
        <v>386</v>
      </c>
      <c r="E665" s="20"/>
      <c r="F665" s="20"/>
      <c r="G665" s="21">
        <f>SUM(G666)</f>
        <v>24405638</v>
      </c>
      <c r="H665" s="21">
        <f t="shared" ref="H665:U665" si="342">SUM(H666)</f>
        <v>24405638</v>
      </c>
      <c r="I665" s="21">
        <f t="shared" si="342"/>
        <v>24405638</v>
      </c>
      <c r="J665" s="21">
        <f t="shared" si="342"/>
        <v>24405638</v>
      </c>
      <c r="K665" s="21">
        <f t="shared" si="342"/>
        <v>9202586.5700000003</v>
      </c>
      <c r="L665" s="22">
        <f t="shared" si="328"/>
        <v>37.706805984748279</v>
      </c>
      <c r="M665" s="21">
        <f t="shared" si="342"/>
        <v>4076888</v>
      </c>
      <c r="N665" s="21">
        <f t="shared" si="342"/>
        <v>4076888</v>
      </c>
      <c r="O665" s="21">
        <f t="shared" si="342"/>
        <v>0</v>
      </c>
      <c r="P665" s="21">
        <f t="shared" si="342"/>
        <v>0</v>
      </c>
      <c r="Q665" s="21">
        <f t="shared" si="342"/>
        <v>0</v>
      </c>
      <c r="R665" s="21">
        <f t="shared" si="342"/>
        <v>0</v>
      </c>
      <c r="S665" s="21">
        <f t="shared" si="342"/>
        <v>0</v>
      </c>
      <c r="T665" s="21">
        <f t="shared" si="342"/>
        <v>0</v>
      </c>
      <c r="U665" s="21">
        <f t="shared" si="342"/>
        <v>0</v>
      </c>
      <c r="V665" s="21"/>
      <c r="W665" s="21"/>
      <c r="X665" s="21"/>
      <c r="Y665" s="12"/>
    </row>
    <row r="666" spans="1:25" ht="48.75" hidden="1" customHeight="1" x14ac:dyDescent="0.2">
      <c r="A666" s="28" t="s">
        <v>372</v>
      </c>
      <c r="B666" s="29">
        <v>12</v>
      </c>
      <c r="C666" s="50" t="s">
        <v>270</v>
      </c>
      <c r="D666" s="31">
        <v>3861</v>
      </c>
      <c r="E666" s="32" t="s">
        <v>277</v>
      </c>
      <c r="G666" s="1">
        <v>24405638</v>
      </c>
      <c r="H666" s="1">
        <v>24405638</v>
      </c>
      <c r="I666" s="1">
        <v>24405638</v>
      </c>
      <c r="J666" s="1">
        <v>24405638</v>
      </c>
      <c r="K666" s="1">
        <v>9202586.5700000003</v>
      </c>
      <c r="L666" s="33">
        <f t="shared" si="328"/>
        <v>37.706805984748279</v>
      </c>
      <c r="M666" s="1">
        <v>4076888</v>
      </c>
      <c r="N666" s="1">
        <v>4076888</v>
      </c>
      <c r="O666" s="1"/>
      <c r="P666" s="1">
        <f>O666</f>
        <v>0</v>
      </c>
      <c r="Q666" s="1">
        <v>0</v>
      </c>
      <c r="R666" s="1">
        <v>0</v>
      </c>
      <c r="S666" s="1">
        <f>R666</f>
        <v>0</v>
      </c>
      <c r="T666" s="1">
        <v>0</v>
      </c>
      <c r="U666" s="1">
        <f>T666</f>
        <v>0</v>
      </c>
    </row>
    <row r="667" spans="1:25" s="23" customFormat="1" ht="15.75" hidden="1" x14ac:dyDescent="0.2">
      <c r="A667" s="24" t="s">
        <v>372</v>
      </c>
      <c r="B667" s="25">
        <v>51</v>
      </c>
      <c r="C667" s="49" t="s">
        <v>270</v>
      </c>
      <c r="D667" s="27">
        <v>386</v>
      </c>
      <c r="E667" s="20"/>
      <c r="F667" s="20"/>
      <c r="G667" s="21">
        <f>SUM(G668)</f>
        <v>138298613</v>
      </c>
      <c r="H667" s="21">
        <f t="shared" ref="H667:U667" si="343">SUM(H668)</f>
        <v>0</v>
      </c>
      <c r="I667" s="21">
        <f t="shared" si="343"/>
        <v>138298613</v>
      </c>
      <c r="J667" s="21">
        <f t="shared" si="343"/>
        <v>0</v>
      </c>
      <c r="K667" s="21">
        <f t="shared" si="343"/>
        <v>52147990.670000002</v>
      </c>
      <c r="L667" s="22">
        <f t="shared" si="328"/>
        <v>37.706806698054166</v>
      </c>
      <c r="M667" s="21">
        <f t="shared" si="343"/>
        <v>23102363</v>
      </c>
      <c r="N667" s="21">
        <f t="shared" si="343"/>
        <v>0</v>
      </c>
      <c r="O667" s="21">
        <f t="shared" si="343"/>
        <v>0</v>
      </c>
      <c r="P667" s="21">
        <f t="shared" si="343"/>
        <v>0</v>
      </c>
      <c r="Q667" s="21">
        <f t="shared" si="343"/>
        <v>0</v>
      </c>
      <c r="R667" s="21">
        <f t="shared" si="343"/>
        <v>0</v>
      </c>
      <c r="S667" s="21">
        <f t="shared" si="343"/>
        <v>0</v>
      </c>
      <c r="T667" s="21">
        <f t="shared" si="343"/>
        <v>0</v>
      </c>
      <c r="U667" s="21">
        <f t="shared" si="343"/>
        <v>0</v>
      </c>
      <c r="V667" s="21"/>
      <c r="W667" s="21"/>
      <c r="X667" s="21"/>
      <c r="Y667" s="12"/>
    </row>
    <row r="668" spans="1:25" s="39" customFormat="1" ht="45" hidden="1" x14ac:dyDescent="0.2">
      <c r="A668" s="28" t="s">
        <v>372</v>
      </c>
      <c r="B668" s="29">
        <v>51</v>
      </c>
      <c r="C668" s="50" t="s">
        <v>270</v>
      </c>
      <c r="D668" s="31">
        <v>3861</v>
      </c>
      <c r="E668" s="32" t="s">
        <v>277</v>
      </c>
      <c r="F668" s="32"/>
      <c r="G668" s="1">
        <v>138298613</v>
      </c>
      <c r="H668" s="55"/>
      <c r="I668" s="1">
        <v>138298613</v>
      </c>
      <c r="J668" s="55"/>
      <c r="K668" s="1">
        <v>52147990.670000002</v>
      </c>
      <c r="L668" s="33">
        <f t="shared" si="328"/>
        <v>37.706806698054166</v>
      </c>
      <c r="M668" s="1">
        <v>23102363</v>
      </c>
      <c r="N668" s="55"/>
      <c r="O668" s="1"/>
      <c r="P668" s="55"/>
      <c r="Q668" s="1">
        <v>0</v>
      </c>
      <c r="R668" s="1">
        <v>0</v>
      </c>
      <c r="S668" s="55"/>
      <c r="T668" s="1">
        <v>0</v>
      </c>
      <c r="U668" s="55"/>
      <c r="V668" s="82"/>
      <c r="W668" s="82"/>
      <c r="X668" s="82"/>
      <c r="Y668" s="87"/>
    </row>
    <row r="669" spans="1:25" s="39" customFormat="1" ht="15.75" hidden="1" x14ac:dyDescent="0.2">
      <c r="A669" s="24" t="s">
        <v>372</v>
      </c>
      <c r="B669" s="25">
        <v>563</v>
      </c>
      <c r="C669" s="49" t="s">
        <v>270</v>
      </c>
      <c r="D669" s="27">
        <v>386</v>
      </c>
      <c r="E669" s="20"/>
      <c r="F669" s="20"/>
      <c r="G669" s="21"/>
      <c r="H669" s="21"/>
      <c r="I669" s="21">
        <f>I670</f>
        <v>0</v>
      </c>
      <c r="J669" s="21">
        <f t="shared" ref="J669:U669" si="344">J670</f>
        <v>0</v>
      </c>
      <c r="K669" s="21">
        <f t="shared" si="344"/>
        <v>0</v>
      </c>
      <c r="L669" s="21">
        <f t="shared" si="344"/>
        <v>0</v>
      </c>
      <c r="M669" s="21">
        <f t="shared" si="344"/>
        <v>0</v>
      </c>
      <c r="N669" s="21">
        <f t="shared" si="344"/>
        <v>0</v>
      </c>
      <c r="O669" s="21">
        <f t="shared" si="344"/>
        <v>0</v>
      </c>
      <c r="P669" s="21">
        <f t="shared" si="344"/>
        <v>0</v>
      </c>
      <c r="Q669" s="21">
        <f t="shared" si="344"/>
        <v>0</v>
      </c>
      <c r="R669" s="21">
        <f t="shared" si="344"/>
        <v>0</v>
      </c>
      <c r="S669" s="21">
        <f t="shared" si="344"/>
        <v>0</v>
      </c>
      <c r="T669" s="21">
        <f t="shared" si="344"/>
        <v>0</v>
      </c>
      <c r="U669" s="21">
        <f t="shared" si="344"/>
        <v>0</v>
      </c>
      <c r="V669" s="82"/>
      <c r="W669" s="82"/>
      <c r="X669" s="82"/>
      <c r="Y669" s="87"/>
    </row>
    <row r="670" spans="1:25" s="39" customFormat="1" ht="45" hidden="1" x14ac:dyDescent="0.2">
      <c r="A670" s="28" t="s">
        <v>372</v>
      </c>
      <c r="B670" s="29">
        <v>563</v>
      </c>
      <c r="C670" s="50" t="s">
        <v>270</v>
      </c>
      <c r="D670" s="31">
        <v>3861</v>
      </c>
      <c r="E670" s="32" t="s">
        <v>277</v>
      </c>
      <c r="F670" s="32"/>
      <c r="G670" s="1"/>
      <c r="H670" s="1"/>
      <c r="I670" s="1"/>
      <c r="J670" s="55"/>
      <c r="K670" s="1"/>
      <c r="L670" s="33"/>
      <c r="M670" s="1"/>
      <c r="N670" s="1"/>
      <c r="O670" s="1"/>
      <c r="P670" s="55"/>
      <c r="Q670" s="1"/>
      <c r="R670" s="1"/>
      <c r="S670" s="55"/>
      <c r="T670" s="1"/>
      <c r="U670" s="55"/>
      <c r="V670" s="82"/>
      <c r="W670" s="82"/>
      <c r="X670" s="82"/>
      <c r="Y670" s="87"/>
    </row>
    <row r="671" spans="1:25" ht="94.5" x14ac:dyDescent="0.2">
      <c r="A671" s="277" t="s">
        <v>373</v>
      </c>
      <c r="B671" s="278"/>
      <c r="C671" s="278"/>
      <c r="D671" s="278"/>
      <c r="E671" s="20" t="s">
        <v>374</v>
      </c>
      <c r="F671" s="20" t="s">
        <v>371</v>
      </c>
      <c r="G671" s="21">
        <f>G672+G674+G676</f>
        <v>36175000</v>
      </c>
      <c r="H671" s="21">
        <f t="shared" ref="H671:U671" si="345">H672+H674+H676</f>
        <v>36175000</v>
      </c>
      <c r="I671" s="21">
        <f t="shared" si="345"/>
        <v>3250000</v>
      </c>
      <c r="J671" s="21">
        <f t="shared" si="345"/>
        <v>3250000</v>
      </c>
      <c r="K671" s="21">
        <f t="shared" si="345"/>
        <v>3250000</v>
      </c>
      <c r="L671" s="22">
        <f t="shared" si="328"/>
        <v>100</v>
      </c>
      <c r="M671" s="21">
        <f t="shared" si="345"/>
        <v>126746115</v>
      </c>
      <c r="N671" s="21">
        <f t="shared" si="345"/>
        <v>112970917</v>
      </c>
      <c r="O671" s="21">
        <f t="shared" si="345"/>
        <v>0</v>
      </c>
      <c r="P671" s="21">
        <f t="shared" si="345"/>
        <v>0</v>
      </c>
      <c r="Q671" s="21">
        <f t="shared" si="345"/>
        <v>144500000</v>
      </c>
      <c r="R671" s="21">
        <f t="shared" si="345"/>
        <v>0</v>
      </c>
      <c r="S671" s="21">
        <f t="shared" si="345"/>
        <v>0</v>
      </c>
      <c r="T671" s="21">
        <f t="shared" si="345"/>
        <v>0</v>
      </c>
      <c r="U671" s="21">
        <f t="shared" si="345"/>
        <v>0</v>
      </c>
    </row>
    <row r="672" spans="1:25" s="23" customFormat="1" ht="15.75" hidden="1" x14ac:dyDescent="0.2">
      <c r="A672" s="24" t="s">
        <v>375</v>
      </c>
      <c r="B672" s="24">
        <v>11</v>
      </c>
      <c r="C672" s="49" t="s">
        <v>270</v>
      </c>
      <c r="D672" s="27">
        <v>386</v>
      </c>
      <c r="E672" s="20"/>
      <c r="F672" s="20"/>
      <c r="G672" s="21">
        <f>SUM(G673)</f>
        <v>36175000</v>
      </c>
      <c r="H672" s="21">
        <f t="shared" ref="H672:U672" si="346">SUM(H673)</f>
        <v>36175000</v>
      </c>
      <c r="I672" s="21">
        <f t="shared" si="346"/>
        <v>3250000</v>
      </c>
      <c r="J672" s="21">
        <f t="shared" si="346"/>
        <v>3250000</v>
      </c>
      <c r="K672" s="21">
        <f t="shared" si="346"/>
        <v>3250000</v>
      </c>
      <c r="L672" s="22">
        <f t="shared" si="328"/>
        <v>100</v>
      </c>
      <c r="M672" s="21">
        <f t="shared" si="346"/>
        <v>110540000</v>
      </c>
      <c r="N672" s="21">
        <f t="shared" si="346"/>
        <v>110540000</v>
      </c>
      <c r="O672" s="21">
        <f t="shared" si="346"/>
        <v>0</v>
      </c>
      <c r="P672" s="21">
        <f t="shared" si="346"/>
        <v>0</v>
      </c>
      <c r="Q672" s="21">
        <f t="shared" si="346"/>
        <v>0</v>
      </c>
      <c r="R672" s="21">
        <f t="shared" si="346"/>
        <v>0</v>
      </c>
      <c r="S672" s="21">
        <f t="shared" si="346"/>
        <v>0</v>
      </c>
      <c r="T672" s="21">
        <f t="shared" si="346"/>
        <v>0</v>
      </c>
      <c r="U672" s="21">
        <f t="shared" si="346"/>
        <v>0</v>
      </c>
      <c r="V672" s="21"/>
      <c r="W672" s="21"/>
      <c r="X672" s="21"/>
      <c r="Y672" s="12"/>
    </row>
    <row r="673" spans="1:25" ht="48.75" hidden="1" customHeight="1" x14ac:dyDescent="0.2">
      <c r="A673" s="28" t="s">
        <v>375</v>
      </c>
      <c r="B673" s="28">
        <v>11</v>
      </c>
      <c r="C673" s="50" t="s">
        <v>270</v>
      </c>
      <c r="D673" s="31">
        <v>3861</v>
      </c>
      <c r="E673" s="32" t="s">
        <v>277</v>
      </c>
      <c r="F673" s="20"/>
      <c r="G673" s="1">
        <v>36175000</v>
      </c>
      <c r="H673" s="1">
        <v>36175000</v>
      </c>
      <c r="I673" s="1">
        <v>3250000</v>
      </c>
      <c r="J673" s="1">
        <v>3250000</v>
      </c>
      <c r="K673" s="1">
        <v>3250000</v>
      </c>
      <c r="L673" s="33">
        <f t="shared" si="328"/>
        <v>100</v>
      </c>
      <c r="M673" s="1">
        <v>110540000</v>
      </c>
      <c r="N673" s="1">
        <v>110540000</v>
      </c>
      <c r="O673" s="1"/>
      <c r="P673" s="1">
        <f>O673</f>
        <v>0</v>
      </c>
      <c r="Q673" s="1">
        <v>0</v>
      </c>
      <c r="R673" s="1"/>
      <c r="S673" s="1">
        <f>R673</f>
        <v>0</v>
      </c>
      <c r="T673" s="1"/>
      <c r="U673" s="1">
        <f>T673</f>
        <v>0</v>
      </c>
    </row>
    <row r="674" spans="1:25" s="23" customFormat="1" ht="15.75" hidden="1" x14ac:dyDescent="0.2">
      <c r="A674" s="24" t="s">
        <v>375</v>
      </c>
      <c r="B674" s="25">
        <v>12</v>
      </c>
      <c r="C674" s="49" t="s">
        <v>270</v>
      </c>
      <c r="D674" s="27">
        <v>386</v>
      </c>
      <c r="E674" s="20"/>
      <c r="F674" s="20"/>
      <c r="G674" s="21">
        <f>SUM(G675)</f>
        <v>0</v>
      </c>
      <c r="H674" s="21">
        <f t="shared" ref="H674:U674" si="347">SUM(H675)</f>
        <v>0</v>
      </c>
      <c r="I674" s="21">
        <f t="shared" si="347"/>
        <v>0</v>
      </c>
      <c r="J674" s="21">
        <f t="shared" si="347"/>
        <v>0</v>
      </c>
      <c r="K674" s="21">
        <f t="shared" si="347"/>
        <v>0</v>
      </c>
      <c r="L674" s="22" t="str">
        <f t="shared" si="328"/>
        <v>-</v>
      </c>
      <c r="M674" s="21">
        <f t="shared" si="347"/>
        <v>2430917</v>
      </c>
      <c r="N674" s="21">
        <f t="shared" si="347"/>
        <v>2430917</v>
      </c>
      <c r="O674" s="21">
        <f t="shared" si="347"/>
        <v>0</v>
      </c>
      <c r="P674" s="21">
        <f t="shared" si="347"/>
        <v>0</v>
      </c>
      <c r="Q674" s="21">
        <f t="shared" si="347"/>
        <v>21675000</v>
      </c>
      <c r="R674" s="21">
        <f t="shared" si="347"/>
        <v>0</v>
      </c>
      <c r="S674" s="21">
        <f t="shared" si="347"/>
        <v>0</v>
      </c>
      <c r="T674" s="21">
        <f t="shared" si="347"/>
        <v>0</v>
      </c>
      <c r="U674" s="21">
        <f t="shared" si="347"/>
        <v>0</v>
      </c>
      <c r="V674" s="21"/>
      <c r="W674" s="21"/>
      <c r="X674" s="21"/>
      <c r="Y674" s="12"/>
    </row>
    <row r="675" spans="1:25" ht="48.75" hidden="1" customHeight="1" x14ac:dyDescent="0.2">
      <c r="A675" s="28" t="s">
        <v>375</v>
      </c>
      <c r="B675" s="29">
        <v>12</v>
      </c>
      <c r="C675" s="50" t="s">
        <v>270</v>
      </c>
      <c r="D675" s="31">
        <v>3861</v>
      </c>
      <c r="E675" s="32" t="s">
        <v>277</v>
      </c>
      <c r="F675" s="20"/>
      <c r="L675" s="33" t="str">
        <f t="shared" si="328"/>
        <v>-</v>
      </c>
      <c r="M675" s="1">
        <v>2430917</v>
      </c>
      <c r="N675" s="1">
        <v>2430917</v>
      </c>
      <c r="O675" s="1"/>
      <c r="P675" s="1">
        <f>O675</f>
        <v>0</v>
      </c>
      <c r="Q675" s="1">
        <v>21675000</v>
      </c>
      <c r="R675" s="1">
        <v>0</v>
      </c>
      <c r="S675" s="1">
        <f>R675</f>
        <v>0</v>
      </c>
      <c r="T675" s="1"/>
      <c r="U675" s="1">
        <f>T675</f>
        <v>0</v>
      </c>
    </row>
    <row r="676" spans="1:25" s="23" customFormat="1" ht="15.75" hidden="1" x14ac:dyDescent="0.2">
      <c r="A676" s="24" t="s">
        <v>375</v>
      </c>
      <c r="B676" s="25">
        <v>51</v>
      </c>
      <c r="C676" s="49" t="s">
        <v>270</v>
      </c>
      <c r="D676" s="27">
        <v>386</v>
      </c>
      <c r="E676" s="20"/>
      <c r="F676" s="20"/>
      <c r="G676" s="21">
        <f>SUM(G677)</f>
        <v>0</v>
      </c>
      <c r="H676" s="21">
        <f t="shared" ref="H676:U676" si="348">SUM(H677)</f>
        <v>0</v>
      </c>
      <c r="I676" s="21">
        <f t="shared" si="348"/>
        <v>0</v>
      </c>
      <c r="J676" s="21">
        <f t="shared" si="348"/>
        <v>0</v>
      </c>
      <c r="K676" s="21">
        <f t="shared" si="348"/>
        <v>0</v>
      </c>
      <c r="L676" s="22" t="str">
        <f t="shared" si="328"/>
        <v>-</v>
      </c>
      <c r="M676" s="21">
        <f t="shared" si="348"/>
        <v>13775198</v>
      </c>
      <c r="N676" s="21">
        <f t="shared" si="348"/>
        <v>0</v>
      </c>
      <c r="O676" s="21">
        <f t="shared" si="348"/>
        <v>0</v>
      </c>
      <c r="P676" s="21">
        <f t="shared" si="348"/>
        <v>0</v>
      </c>
      <c r="Q676" s="21">
        <f t="shared" si="348"/>
        <v>122825000</v>
      </c>
      <c r="R676" s="21">
        <f t="shared" si="348"/>
        <v>0</v>
      </c>
      <c r="S676" s="21">
        <f t="shared" si="348"/>
        <v>0</v>
      </c>
      <c r="T676" s="21">
        <f t="shared" si="348"/>
        <v>0</v>
      </c>
      <c r="U676" s="21">
        <f t="shared" si="348"/>
        <v>0</v>
      </c>
      <c r="V676" s="21"/>
      <c r="W676" s="21"/>
      <c r="X676" s="21"/>
      <c r="Y676" s="12"/>
    </row>
    <row r="677" spans="1:25" ht="48.75" hidden="1" customHeight="1" x14ac:dyDescent="0.2">
      <c r="A677" s="28" t="s">
        <v>375</v>
      </c>
      <c r="B677" s="29">
        <v>51</v>
      </c>
      <c r="C677" s="50" t="s">
        <v>270</v>
      </c>
      <c r="D677" s="31">
        <v>3861</v>
      </c>
      <c r="E677" s="32" t="s">
        <v>277</v>
      </c>
      <c r="F677" s="20"/>
      <c r="H677" s="55"/>
      <c r="J677" s="55"/>
      <c r="L677" s="33" t="str">
        <f t="shared" si="328"/>
        <v>-</v>
      </c>
      <c r="M677" s="1">
        <v>13775198</v>
      </c>
      <c r="N677" s="55"/>
      <c r="O677" s="1"/>
      <c r="P677" s="55"/>
      <c r="Q677" s="1">
        <v>122825000</v>
      </c>
      <c r="R677" s="1">
        <v>0</v>
      </c>
      <c r="S677" s="55"/>
      <c r="T677" s="1"/>
      <c r="U677" s="55"/>
    </row>
    <row r="678" spans="1:25" ht="94.5" x14ac:dyDescent="0.2">
      <c r="A678" s="277" t="s">
        <v>376</v>
      </c>
      <c r="B678" s="278"/>
      <c r="C678" s="278"/>
      <c r="D678" s="278"/>
      <c r="E678" s="20" t="s">
        <v>377</v>
      </c>
      <c r="F678" s="20" t="s">
        <v>371</v>
      </c>
      <c r="G678" s="21">
        <f>G679+G681+G683</f>
        <v>79335000</v>
      </c>
      <c r="H678" s="21">
        <f>H679+H681+H683</f>
        <v>16796250</v>
      </c>
      <c r="I678" s="21">
        <f>I679+I681+I683+I685</f>
        <v>75175000</v>
      </c>
      <c r="J678" s="21">
        <f t="shared" ref="J678:U678" si="349">J679+J681+J683+J685</f>
        <v>12636250</v>
      </c>
      <c r="K678" s="21">
        <f t="shared" si="349"/>
        <v>0</v>
      </c>
      <c r="L678" s="22">
        <f t="shared" si="328"/>
        <v>0</v>
      </c>
      <c r="M678" s="21">
        <f t="shared" si="349"/>
        <v>71266560</v>
      </c>
      <c r="N678" s="21">
        <f t="shared" si="349"/>
        <v>71266560</v>
      </c>
      <c r="O678" s="21">
        <f t="shared" si="349"/>
        <v>0</v>
      </c>
      <c r="P678" s="21">
        <f t="shared" si="349"/>
        <v>0</v>
      </c>
      <c r="Q678" s="21">
        <f t="shared" si="349"/>
        <v>294868936</v>
      </c>
      <c r="R678" s="21">
        <f t="shared" si="349"/>
        <v>0</v>
      </c>
      <c r="S678" s="21">
        <f t="shared" si="349"/>
        <v>0</v>
      </c>
      <c r="T678" s="21">
        <f t="shared" si="349"/>
        <v>0</v>
      </c>
      <c r="U678" s="21">
        <f t="shared" si="349"/>
        <v>0</v>
      </c>
    </row>
    <row r="679" spans="1:25" s="23" customFormat="1" ht="15.75" hidden="1" x14ac:dyDescent="0.2">
      <c r="A679" s="24" t="s">
        <v>378</v>
      </c>
      <c r="B679" s="24">
        <v>11</v>
      </c>
      <c r="C679" s="49" t="s">
        <v>270</v>
      </c>
      <c r="D679" s="40">
        <v>386</v>
      </c>
      <c r="E679" s="20"/>
      <c r="F679" s="20"/>
      <c r="G679" s="21">
        <f>SUM(G680)</f>
        <v>5760000</v>
      </c>
      <c r="H679" s="21">
        <f t="shared" ref="H679:U679" si="350">SUM(H680)</f>
        <v>5760000</v>
      </c>
      <c r="I679" s="21">
        <f t="shared" si="350"/>
        <v>1600000</v>
      </c>
      <c r="J679" s="21">
        <f t="shared" si="350"/>
        <v>1600000</v>
      </c>
      <c r="K679" s="21">
        <f t="shared" si="350"/>
        <v>0</v>
      </c>
      <c r="L679" s="22">
        <f t="shared" si="328"/>
        <v>0</v>
      </c>
      <c r="M679" s="21">
        <f t="shared" si="350"/>
        <v>71266560</v>
      </c>
      <c r="N679" s="21">
        <f t="shared" si="350"/>
        <v>71266560</v>
      </c>
      <c r="O679" s="21">
        <f t="shared" si="350"/>
        <v>0</v>
      </c>
      <c r="P679" s="21">
        <f t="shared" si="350"/>
        <v>0</v>
      </c>
      <c r="Q679" s="21">
        <f t="shared" si="350"/>
        <v>88618936</v>
      </c>
      <c r="R679" s="21">
        <f t="shared" si="350"/>
        <v>0</v>
      </c>
      <c r="S679" s="21">
        <f t="shared" si="350"/>
        <v>0</v>
      </c>
      <c r="T679" s="21">
        <f t="shared" si="350"/>
        <v>0</v>
      </c>
      <c r="U679" s="21">
        <f t="shared" si="350"/>
        <v>0</v>
      </c>
      <c r="V679" s="21"/>
      <c r="W679" s="21"/>
      <c r="X679" s="21"/>
      <c r="Y679" s="12"/>
    </row>
    <row r="680" spans="1:25" ht="48.75" hidden="1" customHeight="1" x14ac:dyDescent="0.2">
      <c r="A680" s="28" t="s">
        <v>378</v>
      </c>
      <c r="B680" s="28">
        <v>11</v>
      </c>
      <c r="C680" s="50" t="s">
        <v>270</v>
      </c>
      <c r="D680" s="53">
        <v>3861</v>
      </c>
      <c r="E680" s="32" t="s">
        <v>277</v>
      </c>
      <c r="G680" s="1">
        <v>5760000</v>
      </c>
      <c r="H680" s="1">
        <v>5760000</v>
      </c>
      <c r="I680" s="1">
        <v>1600000</v>
      </c>
      <c r="J680" s="1">
        <v>1600000</v>
      </c>
      <c r="K680" s="1">
        <v>0</v>
      </c>
      <c r="L680" s="33">
        <f t="shared" si="328"/>
        <v>0</v>
      </c>
      <c r="M680" s="1">
        <v>71266560</v>
      </c>
      <c r="N680" s="1">
        <v>71266560</v>
      </c>
      <c r="O680" s="1"/>
      <c r="P680" s="1">
        <f>O680</f>
        <v>0</v>
      </c>
      <c r="Q680" s="1">
        <v>88618936</v>
      </c>
      <c r="R680" s="1"/>
      <c r="S680" s="1">
        <f>R680</f>
        <v>0</v>
      </c>
      <c r="T680" s="1"/>
      <c r="U680" s="1">
        <f>T680</f>
        <v>0</v>
      </c>
    </row>
    <row r="681" spans="1:25" s="23" customFormat="1" ht="15.75" hidden="1" x14ac:dyDescent="0.2">
      <c r="A681" s="24" t="s">
        <v>378</v>
      </c>
      <c r="B681" s="25">
        <v>12</v>
      </c>
      <c r="C681" s="49" t="s">
        <v>270</v>
      </c>
      <c r="D681" s="40">
        <v>386</v>
      </c>
      <c r="E681" s="20"/>
      <c r="F681" s="20"/>
      <c r="G681" s="21">
        <f>SUM(G682)</f>
        <v>11036250</v>
      </c>
      <c r="H681" s="21">
        <f t="shared" ref="H681:U681" si="351">SUM(H682)</f>
        <v>11036250</v>
      </c>
      <c r="I681" s="21">
        <f t="shared" si="351"/>
        <v>11036250</v>
      </c>
      <c r="J681" s="21">
        <f t="shared" si="351"/>
        <v>11036250</v>
      </c>
      <c r="K681" s="21">
        <f t="shared" si="351"/>
        <v>0</v>
      </c>
      <c r="L681" s="22">
        <f t="shared" si="328"/>
        <v>0</v>
      </c>
      <c r="M681" s="21">
        <f t="shared" si="351"/>
        <v>0</v>
      </c>
      <c r="N681" s="21">
        <f t="shared" si="351"/>
        <v>0</v>
      </c>
      <c r="O681" s="21">
        <f t="shared" si="351"/>
        <v>0</v>
      </c>
      <c r="P681" s="21">
        <f t="shared" si="351"/>
        <v>0</v>
      </c>
      <c r="Q681" s="21">
        <f t="shared" si="351"/>
        <v>30937500</v>
      </c>
      <c r="R681" s="21">
        <f t="shared" si="351"/>
        <v>0</v>
      </c>
      <c r="S681" s="21">
        <f t="shared" si="351"/>
        <v>0</v>
      </c>
      <c r="T681" s="21">
        <f t="shared" si="351"/>
        <v>0</v>
      </c>
      <c r="U681" s="21">
        <f t="shared" si="351"/>
        <v>0</v>
      </c>
      <c r="V681" s="21"/>
      <c r="W681" s="21"/>
      <c r="X681" s="21"/>
      <c r="Y681" s="12"/>
    </row>
    <row r="682" spans="1:25" ht="48.75" hidden="1" customHeight="1" x14ac:dyDescent="0.2">
      <c r="A682" s="28" t="s">
        <v>378</v>
      </c>
      <c r="B682" s="29">
        <v>12</v>
      </c>
      <c r="C682" s="50" t="s">
        <v>270</v>
      </c>
      <c r="D682" s="53">
        <v>3861</v>
      </c>
      <c r="E682" s="32" t="s">
        <v>277</v>
      </c>
      <c r="G682" s="1">
        <v>11036250</v>
      </c>
      <c r="H682" s="1">
        <v>11036250</v>
      </c>
      <c r="I682" s="1">
        <v>11036250</v>
      </c>
      <c r="J682" s="1">
        <v>11036250</v>
      </c>
      <c r="K682" s="1">
        <v>0</v>
      </c>
      <c r="L682" s="33">
        <f t="shared" si="328"/>
        <v>0</v>
      </c>
      <c r="M682" s="1">
        <v>0</v>
      </c>
      <c r="N682" s="1">
        <v>0</v>
      </c>
      <c r="O682" s="1"/>
      <c r="P682" s="1">
        <f>O682</f>
        <v>0</v>
      </c>
      <c r="Q682" s="1">
        <v>30937500</v>
      </c>
      <c r="R682" s="1"/>
      <c r="S682" s="1">
        <f>R682</f>
        <v>0</v>
      </c>
      <c r="T682" s="1"/>
      <c r="U682" s="1">
        <f>T682</f>
        <v>0</v>
      </c>
    </row>
    <row r="683" spans="1:25" s="23" customFormat="1" ht="15.75" hidden="1" x14ac:dyDescent="0.2">
      <c r="A683" s="24" t="s">
        <v>378</v>
      </c>
      <c r="B683" s="25">
        <v>51</v>
      </c>
      <c r="C683" s="49" t="s">
        <v>270</v>
      </c>
      <c r="D683" s="40">
        <v>386</v>
      </c>
      <c r="E683" s="20"/>
      <c r="F683" s="20"/>
      <c r="G683" s="21">
        <f>SUM(G684)</f>
        <v>62538750</v>
      </c>
      <c r="H683" s="21">
        <f t="shared" ref="H683:U683" si="352">SUM(H684)</f>
        <v>0</v>
      </c>
      <c r="I683" s="21">
        <f t="shared" si="352"/>
        <v>62538750</v>
      </c>
      <c r="J683" s="21">
        <f t="shared" si="352"/>
        <v>0</v>
      </c>
      <c r="K683" s="21">
        <f t="shared" si="352"/>
        <v>0</v>
      </c>
      <c r="L683" s="22">
        <f t="shared" si="328"/>
        <v>0</v>
      </c>
      <c r="M683" s="21">
        <f t="shared" si="352"/>
        <v>0</v>
      </c>
      <c r="N683" s="21">
        <f t="shared" si="352"/>
        <v>0</v>
      </c>
      <c r="O683" s="21">
        <f t="shared" si="352"/>
        <v>0</v>
      </c>
      <c r="P683" s="21">
        <f t="shared" si="352"/>
        <v>0</v>
      </c>
      <c r="Q683" s="21">
        <f t="shared" si="352"/>
        <v>175312500</v>
      </c>
      <c r="R683" s="21">
        <f t="shared" si="352"/>
        <v>0</v>
      </c>
      <c r="S683" s="21">
        <f t="shared" si="352"/>
        <v>0</v>
      </c>
      <c r="T683" s="21">
        <f t="shared" si="352"/>
        <v>0</v>
      </c>
      <c r="U683" s="21">
        <f t="shared" si="352"/>
        <v>0</v>
      </c>
      <c r="V683" s="21"/>
      <c r="W683" s="21"/>
      <c r="X683" s="21"/>
      <c r="Y683" s="12"/>
    </row>
    <row r="684" spans="1:25" ht="45" hidden="1" x14ac:dyDescent="0.2">
      <c r="A684" s="28" t="s">
        <v>378</v>
      </c>
      <c r="B684" s="29">
        <v>51</v>
      </c>
      <c r="C684" s="50" t="s">
        <v>270</v>
      </c>
      <c r="D684" s="53">
        <v>3861</v>
      </c>
      <c r="E684" s="32" t="s">
        <v>277</v>
      </c>
      <c r="G684" s="1">
        <v>62538750</v>
      </c>
      <c r="H684" s="55"/>
      <c r="I684" s="1">
        <v>62538750</v>
      </c>
      <c r="J684" s="55"/>
      <c r="K684" s="1">
        <v>0</v>
      </c>
      <c r="L684" s="33">
        <f t="shared" si="328"/>
        <v>0</v>
      </c>
      <c r="M684" s="1">
        <v>0</v>
      </c>
      <c r="N684" s="55"/>
      <c r="O684" s="1"/>
      <c r="P684" s="55"/>
      <c r="Q684" s="1">
        <v>175312500</v>
      </c>
      <c r="R684" s="1"/>
      <c r="S684" s="55"/>
      <c r="T684" s="1"/>
      <c r="U684" s="55"/>
    </row>
    <row r="685" spans="1:25" s="23" customFormat="1" ht="15.75" hidden="1" x14ac:dyDescent="0.2">
      <c r="A685" s="24" t="s">
        <v>378</v>
      </c>
      <c r="B685" s="25">
        <v>563</v>
      </c>
      <c r="C685" s="49" t="s">
        <v>270</v>
      </c>
      <c r="D685" s="40">
        <v>386</v>
      </c>
      <c r="E685" s="20"/>
      <c r="F685" s="20"/>
      <c r="G685" s="21"/>
      <c r="H685" s="21"/>
      <c r="I685" s="21">
        <f>I686</f>
        <v>0</v>
      </c>
      <c r="J685" s="21">
        <f t="shared" ref="J685:U685" si="353">J686</f>
        <v>0</v>
      </c>
      <c r="K685" s="21">
        <f t="shared" si="353"/>
        <v>0</v>
      </c>
      <c r="L685" s="22" t="str">
        <f t="shared" si="328"/>
        <v>-</v>
      </c>
      <c r="M685" s="21">
        <f t="shared" si="353"/>
        <v>0</v>
      </c>
      <c r="N685" s="21">
        <f t="shared" si="353"/>
        <v>0</v>
      </c>
      <c r="O685" s="21">
        <f t="shared" si="353"/>
        <v>0</v>
      </c>
      <c r="P685" s="21">
        <f t="shared" si="353"/>
        <v>0</v>
      </c>
      <c r="Q685" s="21">
        <f t="shared" si="353"/>
        <v>0</v>
      </c>
      <c r="R685" s="21">
        <f t="shared" si="353"/>
        <v>0</v>
      </c>
      <c r="S685" s="21">
        <f t="shared" si="353"/>
        <v>0</v>
      </c>
      <c r="T685" s="21">
        <f t="shared" si="353"/>
        <v>0</v>
      </c>
      <c r="U685" s="21">
        <f t="shared" si="353"/>
        <v>0</v>
      </c>
      <c r="V685" s="21"/>
      <c r="W685" s="21"/>
      <c r="X685" s="21"/>
      <c r="Y685" s="12"/>
    </row>
    <row r="686" spans="1:25" ht="45" hidden="1" x14ac:dyDescent="0.2">
      <c r="A686" s="28" t="s">
        <v>378</v>
      </c>
      <c r="B686" s="29">
        <v>563</v>
      </c>
      <c r="C686" s="50" t="s">
        <v>270</v>
      </c>
      <c r="D686" s="53">
        <v>3861</v>
      </c>
      <c r="E686" s="32" t="s">
        <v>277</v>
      </c>
      <c r="J686" s="55"/>
      <c r="L686" s="33" t="str">
        <f t="shared" si="328"/>
        <v>-</v>
      </c>
      <c r="M686" s="1"/>
      <c r="N686" s="1"/>
      <c r="O686" s="1"/>
      <c r="P686" s="55"/>
      <c r="Q686" s="1"/>
      <c r="R686" s="1"/>
      <c r="S686" s="55"/>
      <c r="T686" s="1"/>
      <c r="U686" s="55"/>
    </row>
    <row r="687" spans="1:25" ht="94.5" x14ac:dyDescent="0.2">
      <c r="A687" s="277" t="s">
        <v>379</v>
      </c>
      <c r="B687" s="278"/>
      <c r="C687" s="278"/>
      <c r="D687" s="278"/>
      <c r="E687" s="20" t="s">
        <v>380</v>
      </c>
      <c r="F687" s="20" t="s">
        <v>371</v>
      </c>
      <c r="G687" s="21">
        <f>G688+G690+G692</f>
        <v>17390000</v>
      </c>
      <c r="H687" s="21">
        <f>H688+H690+H692</f>
        <v>4767500</v>
      </c>
      <c r="I687" s="21">
        <f>I688+I690+I692+I694</f>
        <v>14990000</v>
      </c>
      <c r="J687" s="21">
        <f t="shared" ref="J687:U687" si="354">J688+J690+J692+J694</f>
        <v>2367500</v>
      </c>
      <c r="K687" s="21">
        <f t="shared" si="354"/>
        <v>140000</v>
      </c>
      <c r="L687" s="22">
        <f t="shared" si="328"/>
        <v>0.93395597064709812</v>
      </c>
      <c r="M687" s="21">
        <f t="shared" si="354"/>
        <v>5080000</v>
      </c>
      <c r="N687" s="21">
        <f t="shared" si="354"/>
        <v>5080000</v>
      </c>
      <c r="O687" s="21">
        <f t="shared" si="354"/>
        <v>0</v>
      </c>
      <c r="P687" s="21">
        <f t="shared" si="354"/>
        <v>0</v>
      </c>
      <c r="Q687" s="21">
        <f t="shared" si="354"/>
        <v>14980000</v>
      </c>
      <c r="R687" s="21">
        <f t="shared" si="354"/>
        <v>0</v>
      </c>
      <c r="S687" s="21">
        <f t="shared" si="354"/>
        <v>0</v>
      </c>
      <c r="T687" s="21">
        <f t="shared" si="354"/>
        <v>0</v>
      </c>
      <c r="U687" s="21">
        <f t="shared" si="354"/>
        <v>0</v>
      </c>
    </row>
    <row r="688" spans="1:25" s="23" customFormat="1" ht="15.75" hidden="1" x14ac:dyDescent="0.2">
      <c r="A688" s="24" t="s">
        <v>381</v>
      </c>
      <c r="B688" s="24">
        <v>11</v>
      </c>
      <c r="C688" s="49" t="s">
        <v>270</v>
      </c>
      <c r="D688" s="40">
        <v>386</v>
      </c>
      <c r="E688" s="20"/>
      <c r="F688" s="20"/>
      <c r="G688" s="21">
        <f>SUM(G689)</f>
        <v>2540000</v>
      </c>
      <c r="H688" s="21">
        <f t="shared" ref="H688:U688" si="355">SUM(H689)</f>
        <v>2540000</v>
      </c>
      <c r="I688" s="21">
        <f t="shared" si="355"/>
        <v>140000</v>
      </c>
      <c r="J688" s="21">
        <f t="shared" si="355"/>
        <v>140000</v>
      </c>
      <c r="K688" s="21">
        <f t="shared" si="355"/>
        <v>140000</v>
      </c>
      <c r="L688" s="22">
        <f t="shared" si="328"/>
        <v>100</v>
      </c>
      <c r="M688" s="21">
        <f t="shared" si="355"/>
        <v>5080000</v>
      </c>
      <c r="N688" s="21">
        <f t="shared" si="355"/>
        <v>5080000</v>
      </c>
      <c r="O688" s="21">
        <f t="shared" si="355"/>
        <v>0</v>
      </c>
      <c r="P688" s="21">
        <f t="shared" si="355"/>
        <v>0</v>
      </c>
      <c r="Q688" s="21">
        <f t="shared" si="355"/>
        <v>5080000</v>
      </c>
      <c r="R688" s="21">
        <f t="shared" si="355"/>
        <v>0</v>
      </c>
      <c r="S688" s="21">
        <f t="shared" si="355"/>
        <v>0</v>
      </c>
      <c r="T688" s="21">
        <f t="shared" si="355"/>
        <v>0</v>
      </c>
      <c r="U688" s="21">
        <f t="shared" si="355"/>
        <v>0</v>
      </c>
      <c r="V688" s="21"/>
      <c r="W688" s="21"/>
      <c r="X688" s="21"/>
      <c r="Y688" s="12"/>
    </row>
    <row r="689" spans="1:25" ht="48.75" hidden="1" customHeight="1" x14ac:dyDescent="0.2">
      <c r="A689" s="28" t="s">
        <v>381</v>
      </c>
      <c r="B689" s="28">
        <v>11</v>
      </c>
      <c r="C689" s="50" t="s">
        <v>270</v>
      </c>
      <c r="D689" s="53">
        <v>3861</v>
      </c>
      <c r="E689" s="32" t="s">
        <v>277</v>
      </c>
      <c r="G689" s="1">
        <v>2540000</v>
      </c>
      <c r="H689" s="1">
        <v>2540000</v>
      </c>
      <c r="I689" s="1">
        <v>140000</v>
      </c>
      <c r="J689" s="1">
        <v>140000</v>
      </c>
      <c r="K689" s="1">
        <v>140000</v>
      </c>
      <c r="L689" s="33">
        <f t="shared" si="328"/>
        <v>100</v>
      </c>
      <c r="M689" s="1">
        <v>5080000</v>
      </c>
      <c r="N689" s="1">
        <v>5080000</v>
      </c>
      <c r="O689" s="1"/>
      <c r="P689" s="1">
        <f>O689</f>
        <v>0</v>
      </c>
      <c r="Q689" s="1">
        <v>5080000</v>
      </c>
      <c r="R689" s="1"/>
      <c r="S689" s="1">
        <f>R689</f>
        <v>0</v>
      </c>
      <c r="T689" s="1">
        <v>0</v>
      </c>
      <c r="U689" s="1">
        <f>T689</f>
        <v>0</v>
      </c>
    </row>
    <row r="690" spans="1:25" s="23" customFormat="1" ht="15.75" hidden="1" x14ac:dyDescent="0.2">
      <c r="A690" s="24" t="s">
        <v>381</v>
      </c>
      <c r="B690" s="25">
        <v>12</v>
      </c>
      <c r="C690" s="49" t="s">
        <v>270</v>
      </c>
      <c r="D690" s="40">
        <v>386</v>
      </c>
      <c r="E690" s="20"/>
      <c r="F690" s="20"/>
      <c r="G690" s="21">
        <f>SUM(G691)</f>
        <v>2227500</v>
      </c>
      <c r="H690" s="21">
        <f t="shared" ref="H690:U690" si="356">SUM(H691)</f>
        <v>2227500</v>
      </c>
      <c r="I690" s="21">
        <f t="shared" si="356"/>
        <v>2227500</v>
      </c>
      <c r="J690" s="21">
        <f t="shared" si="356"/>
        <v>2227500</v>
      </c>
      <c r="K690" s="21">
        <f t="shared" si="356"/>
        <v>0</v>
      </c>
      <c r="L690" s="22">
        <f t="shared" si="328"/>
        <v>0</v>
      </c>
      <c r="M690" s="21">
        <f t="shared" si="356"/>
        <v>0</v>
      </c>
      <c r="N690" s="21">
        <f t="shared" si="356"/>
        <v>0</v>
      </c>
      <c r="O690" s="21">
        <f t="shared" si="356"/>
        <v>0</v>
      </c>
      <c r="P690" s="21">
        <f t="shared" si="356"/>
        <v>0</v>
      </c>
      <c r="Q690" s="21">
        <f t="shared" si="356"/>
        <v>1485000</v>
      </c>
      <c r="R690" s="21">
        <f t="shared" si="356"/>
        <v>0</v>
      </c>
      <c r="S690" s="21">
        <f t="shared" si="356"/>
        <v>0</v>
      </c>
      <c r="T690" s="21">
        <f t="shared" si="356"/>
        <v>0</v>
      </c>
      <c r="U690" s="21">
        <f t="shared" si="356"/>
        <v>0</v>
      </c>
      <c r="V690" s="21"/>
      <c r="W690" s="21"/>
      <c r="X690" s="21"/>
      <c r="Y690" s="12"/>
    </row>
    <row r="691" spans="1:25" ht="48.75" hidden="1" customHeight="1" x14ac:dyDescent="0.2">
      <c r="A691" s="28" t="s">
        <v>381</v>
      </c>
      <c r="B691" s="29">
        <v>12</v>
      </c>
      <c r="C691" s="50" t="s">
        <v>270</v>
      </c>
      <c r="D691" s="53">
        <v>3861</v>
      </c>
      <c r="E691" s="32" t="s">
        <v>277</v>
      </c>
      <c r="G691" s="1">
        <v>2227500</v>
      </c>
      <c r="H691" s="1">
        <v>2227500</v>
      </c>
      <c r="I691" s="1">
        <v>2227500</v>
      </c>
      <c r="J691" s="1">
        <v>2227500</v>
      </c>
      <c r="K691" s="1">
        <v>0</v>
      </c>
      <c r="L691" s="33">
        <f t="shared" si="328"/>
        <v>0</v>
      </c>
      <c r="M691" s="1">
        <v>0</v>
      </c>
      <c r="N691" s="1">
        <v>0</v>
      </c>
      <c r="O691" s="1">
        <v>0</v>
      </c>
      <c r="P691" s="1">
        <f>O691</f>
        <v>0</v>
      </c>
      <c r="Q691" s="1">
        <v>1485000</v>
      </c>
      <c r="R691" s="1"/>
      <c r="S691" s="1">
        <f>R691</f>
        <v>0</v>
      </c>
      <c r="T691" s="1"/>
      <c r="U691" s="1">
        <f>T691</f>
        <v>0</v>
      </c>
    </row>
    <row r="692" spans="1:25" s="23" customFormat="1" ht="15.75" hidden="1" x14ac:dyDescent="0.2">
      <c r="A692" s="24" t="s">
        <v>381</v>
      </c>
      <c r="B692" s="25">
        <v>51</v>
      </c>
      <c r="C692" s="49" t="s">
        <v>270</v>
      </c>
      <c r="D692" s="40">
        <v>386</v>
      </c>
      <c r="E692" s="20"/>
      <c r="F692" s="20"/>
      <c r="G692" s="21">
        <f>SUM(G693)</f>
        <v>12622500</v>
      </c>
      <c r="H692" s="21">
        <f t="shared" ref="H692:U692" si="357">SUM(H693)</f>
        <v>0</v>
      </c>
      <c r="I692" s="21">
        <f t="shared" si="357"/>
        <v>12622500</v>
      </c>
      <c r="J692" s="21">
        <f t="shared" si="357"/>
        <v>0</v>
      </c>
      <c r="K692" s="21">
        <f t="shared" si="357"/>
        <v>0</v>
      </c>
      <c r="L692" s="22">
        <f t="shared" si="328"/>
        <v>0</v>
      </c>
      <c r="M692" s="21">
        <f t="shared" si="357"/>
        <v>0</v>
      </c>
      <c r="N692" s="21">
        <f t="shared" si="357"/>
        <v>0</v>
      </c>
      <c r="O692" s="21">
        <f t="shared" si="357"/>
        <v>0</v>
      </c>
      <c r="P692" s="21">
        <f t="shared" si="357"/>
        <v>0</v>
      </c>
      <c r="Q692" s="21">
        <f t="shared" si="357"/>
        <v>8415000</v>
      </c>
      <c r="R692" s="21">
        <f t="shared" si="357"/>
        <v>0</v>
      </c>
      <c r="S692" s="21">
        <f t="shared" si="357"/>
        <v>0</v>
      </c>
      <c r="T692" s="21">
        <f t="shared" si="357"/>
        <v>0</v>
      </c>
      <c r="U692" s="21">
        <f t="shared" si="357"/>
        <v>0</v>
      </c>
      <c r="V692" s="21"/>
      <c r="W692" s="21"/>
      <c r="X692" s="21"/>
      <c r="Y692" s="12"/>
    </row>
    <row r="693" spans="1:25" ht="45" hidden="1" x14ac:dyDescent="0.2">
      <c r="A693" s="28" t="s">
        <v>381</v>
      </c>
      <c r="B693" s="29">
        <v>51</v>
      </c>
      <c r="C693" s="50" t="s">
        <v>270</v>
      </c>
      <c r="D693" s="53">
        <v>3861</v>
      </c>
      <c r="E693" s="32" t="s">
        <v>277</v>
      </c>
      <c r="G693" s="1">
        <v>12622500</v>
      </c>
      <c r="H693" s="55"/>
      <c r="I693" s="1">
        <v>12622500</v>
      </c>
      <c r="J693" s="55"/>
      <c r="K693" s="1">
        <v>0</v>
      </c>
      <c r="L693" s="33">
        <f t="shared" si="328"/>
        <v>0</v>
      </c>
      <c r="M693" s="1">
        <v>0</v>
      </c>
      <c r="N693" s="55"/>
      <c r="O693" s="1">
        <v>0</v>
      </c>
      <c r="P693" s="55"/>
      <c r="Q693" s="1">
        <v>8415000</v>
      </c>
      <c r="R693" s="1"/>
      <c r="S693" s="55"/>
      <c r="T693" s="1"/>
      <c r="U693" s="55"/>
    </row>
    <row r="694" spans="1:25" s="23" customFormat="1" ht="15.75" hidden="1" x14ac:dyDescent="0.2">
      <c r="A694" s="24" t="s">
        <v>381</v>
      </c>
      <c r="B694" s="25">
        <v>563</v>
      </c>
      <c r="C694" s="49" t="s">
        <v>270</v>
      </c>
      <c r="D694" s="40">
        <v>386</v>
      </c>
      <c r="E694" s="20"/>
      <c r="F694" s="20"/>
      <c r="G694" s="21"/>
      <c r="H694" s="21"/>
      <c r="I694" s="21">
        <f>I695</f>
        <v>0</v>
      </c>
      <c r="J694" s="21">
        <f t="shared" ref="J694:U694" si="358">J695</f>
        <v>0</v>
      </c>
      <c r="K694" s="21">
        <f t="shared" si="358"/>
        <v>0</v>
      </c>
      <c r="L694" s="22" t="str">
        <f t="shared" si="328"/>
        <v>-</v>
      </c>
      <c r="M694" s="21">
        <f t="shared" si="358"/>
        <v>0</v>
      </c>
      <c r="N694" s="21">
        <f t="shared" si="358"/>
        <v>0</v>
      </c>
      <c r="O694" s="21">
        <f t="shared" si="358"/>
        <v>0</v>
      </c>
      <c r="P694" s="21">
        <f t="shared" si="358"/>
        <v>0</v>
      </c>
      <c r="Q694" s="21">
        <f t="shared" si="358"/>
        <v>0</v>
      </c>
      <c r="R694" s="21">
        <f t="shared" si="358"/>
        <v>0</v>
      </c>
      <c r="S694" s="21">
        <f t="shared" si="358"/>
        <v>0</v>
      </c>
      <c r="T694" s="21">
        <f t="shared" si="358"/>
        <v>0</v>
      </c>
      <c r="U694" s="21">
        <f t="shared" si="358"/>
        <v>0</v>
      </c>
      <c r="V694" s="21"/>
      <c r="W694" s="21"/>
      <c r="X694" s="21"/>
      <c r="Y694" s="12"/>
    </row>
    <row r="695" spans="1:25" ht="45" hidden="1" x14ac:dyDescent="0.2">
      <c r="A695" s="28" t="s">
        <v>381</v>
      </c>
      <c r="B695" s="29">
        <v>563</v>
      </c>
      <c r="C695" s="50" t="s">
        <v>270</v>
      </c>
      <c r="D695" s="53">
        <v>3861</v>
      </c>
      <c r="E695" s="32" t="s">
        <v>277</v>
      </c>
      <c r="J695" s="55"/>
      <c r="L695" s="33" t="str">
        <f t="shared" si="328"/>
        <v>-</v>
      </c>
      <c r="M695" s="1"/>
      <c r="N695" s="1"/>
      <c r="O695" s="1"/>
      <c r="P695" s="55"/>
      <c r="Q695" s="1"/>
      <c r="R695" s="1"/>
      <c r="S695" s="55"/>
      <c r="T695" s="1"/>
      <c r="U695" s="55"/>
    </row>
    <row r="696" spans="1:25" ht="84.75" customHeight="1" x14ac:dyDescent="0.2">
      <c r="A696" s="277" t="s">
        <v>382</v>
      </c>
      <c r="B696" s="278"/>
      <c r="C696" s="278"/>
      <c r="D696" s="278"/>
      <c r="E696" s="20" t="s">
        <v>383</v>
      </c>
      <c r="F696" s="20" t="s">
        <v>371</v>
      </c>
      <c r="G696" s="21">
        <f>G697+G699+G701</f>
        <v>48500000</v>
      </c>
      <c r="H696" s="21">
        <f t="shared" ref="H696:T696" si="359">H697+H699+H701</f>
        <v>48500000</v>
      </c>
      <c r="I696" s="21">
        <f t="shared" si="359"/>
        <v>3800000</v>
      </c>
      <c r="J696" s="21">
        <f t="shared" si="359"/>
        <v>3800000</v>
      </c>
      <c r="K696" s="21">
        <f t="shared" si="359"/>
        <v>3800000</v>
      </c>
      <c r="L696" s="22">
        <f t="shared" si="328"/>
        <v>100</v>
      </c>
      <c r="M696" s="21">
        <f t="shared" si="359"/>
        <v>153000000</v>
      </c>
      <c r="N696" s="21">
        <f t="shared" si="359"/>
        <v>22950000</v>
      </c>
      <c r="O696" s="21">
        <f t="shared" si="359"/>
        <v>0</v>
      </c>
      <c r="P696" s="21">
        <f t="shared" si="359"/>
        <v>0</v>
      </c>
      <c r="Q696" s="21">
        <f t="shared" si="359"/>
        <v>204000000</v>
      </c>
      <c r="R696" s="21">
        <f t="shared" si="359"/>
        <v>0</v>
      </c>
      <c r="S696" s="21">
        <f t="shared" si="359"/>
        <v>0</v>
      </c>
      <c r="T696" s="21">
        <f t="shared" si="359"/>
        <v>0</v>
      </c>
      <c r="U696" s="21">
        <f>U697+U699+U701</f>
        <v>0</v>
      </c>
    </row>
    <row r="697" spans="1:25" s="23" customFormat="1" ht="15.75" hidden="1" x14ac:dyDescent="0.2">
      <c r="A697" s="24" t="s">
        <v>384</v>
      </c>
      <c r="B697" s="24">
        <v>11</v>
      </c>
      <c r="C697" s="49" t="s">
        <v>270</v>
      </c>
      <c r="D697" s="40">
        <v>386</v>
      </c>
      <c r="E697" s="20"/>
      <c r="F697" s="20"/>
      <c r="G697" s="21">
        <f>SUM(G698)</f>
        <v>48500000</v>
      </c>
      <c r="H697" s="21">
        <f t="shared" ref="H697:U697" si="360">SUM(H698)</f>
        <v>48500000</v>
      </c>
      <c r="I697" s="21">
        <f t="shared" si="360"/>
        <v>3800000</v>
      </c>
      <c r="J697" s="21">
        <f t="shared" si="360"/>
        <v>3800000</v>
      </c>
      <c r="K697" s="21">
        <f t="shared" si="360"/>
        <v>3800000</v>
      </c>
      <c r="L697" s="22">
        <f t="shared" si="328"/>
        <v>100</v>
      </c>
      <c r="M697" s="21">
        <f t="shared" si="360"/>
        <v>0</v>
      </c>
      <c r="N697" s="21">
        <f t="shared" si="360"/>
        <v>0</v>
      </c>
      <c r="O697" s="21">
        <f t="shared" si="360"/>
        <v>0</v>
      </c>
      <c r="P697" s="21">
        <f t="shared" si="360"/>
        <v>0</v>
      </c>
      <c r="Q697" s="21">
        <f t="shared" si="360"/>
        <v>0</v>
      </c>
      <c r="R697" s="21">
        <f t="shared" si="360"/>
        <v>0</v>
      </c>
      <c r="S697" s="21">
        <f t="shared" si="360"/>
        <v>0</v>
      </c>
      <c r="T697" s="21">
        <f t="shared" si="360"/>
        <v>0</v>
      </c>
      <c r="U697" s="21">
        <f t="shared" si="360"/>
        <v>0</v>
      </c>
      <c r="V697" s="21"/>
      <c r="W697" s="21"/>
      <c r="X697" s="21"/>
      <c r="Y697" s="12"/>
    </row>
    <row r="698" spans="1:25" ht="48.75" hidden="1" customHeight="1" x14ac:dyDescent="0.2">
      <c r="A698" s="28" t="s">
        <v>384</v>
      </c>
      <c r="B698" s="28">
        <v>11</v>
      </c>
      <c r="C698" s="50" t="s">
        <v>270</v>
      </c>
      <c r="D698" s="53">
        <v>3861</v>
      </c>
      <c r="E698" s="32" t="s">
        <v>277</v>
      </c>
      <c r="G698" s="1">
        <v>48500000</v>
      </c>
      <c r="H698" s="1">
        <v>48500000</v>
      </c>
      <c r="I698" s="1">
        <v>3800000</v>
      </c>
      <c r="J698" s="1">
        <v>3800000</v>
      </c>
      <c r="K698" s="1">
        <v>3800000</v>
      </c>
      <c r="L698" s="33">
        <f t="shared" si="328"/>
        <v>100</v>
      </c>
      <c r="M698" s="1">
        <v>0</v>
      </c>
      <c r="N698" s="1">
        <v>0</v>
      </c>
      <c r="O698" s="1"/>
      <c r="P698" s="1">
        <f>O698</f>
        <v>0</v>
      </c>
      <c r="Q698" s="1">
        <v>0</v>
      </c>
      <c r="R698" s="1">
        <v>0</v>
      </c>
      <c r="S698" s="1">
        <f>R698</f>
        <v>0</v>
      </c>
      <c r="T698" s="1">
        <v>0</v>
      </c>
      <c r="U698" s="1">
        <f>T698</f>
        <v>0</v>
      </c>
    </row>
    <row r="699" spans="1:25" s="23" customFormat="1" ht="15.75" hidden="1" x14ac:dyDescent="0.2">
      <c r="A699" s="24" t="s">
        <v>384</v>
      </c>
      <c r="B699" s="24">
        <v>12</v>
      </c>
      <c r="C699" s="49" t="s">
        <v>270</v>
      </c>
      <c r="D699" s="40">
        <v>386</v>
      </c>
      <c r="E699" s="20"/>
      <c r="F699" s="20"/>
      <c r="G699" s="21">
        <f>SUM(G700)</f>
        <v>0</v>
      </c>
      <c r="H699" s="21">
        <f t="shared" ref="H699:U699" si="361">SUM(H700)</f>
        <v>0</v>
      </c>
      <c r="I699" s="21">
        <f t="shared" si="361"/>
        <v>0</v>
      </c>
      <c r="J699" s="21">
        <f t="shared" si="361"/>
        <v>0</v>
      </c>
      <c r="K699" s="21">
        <f t="shared" si="361"/>
        <v>0</v>
      </c>
      <c r="L699" s="22" t="str">
        <f t="shared" si="328"/>
        <v>-</v>
      </c>
      <c r="M699" s="21">
        <f t="shared" si="361"/>
        <v>22950000</v>
      </c>
      <c r="N699" s="21">
        <f t="shared" si="361"/>
        <v>22950000</v>
      </c>
      <c r="O699" s="21">
        <f t="shared" si="361"/>
        <v>0</v>
      </c>
      <c r="P699" s="21">
        <f t="shared" si="361"/>
        <v>0</v>
      </c>
      <c r="Q699" s="21">
        <f t="shared" si="361"/>
        <v>30600000</v>
      </c>
      <c r="R699" s="21">
        <f t="shared" si="361"/>
        <v>0</v>
      </c>
      <c r="S699" s="21">
        <f t="shared" si="361"/>
        <v>0</v>
      </c>
      <c r="T699" s="21">
        <f t="shared" si="361"/>
        <v>0</v>
      </c>
      <c r="U699" s="21">
        <f t="shared" si="361"/>
        <v>0</v>
      </c>
      <c r="V699" s="21"/>
      <c r="W699" s="21"/>
      <c r="X699" s="21"/>
      <c r="Y699" s="12"/>
    </row>
    <row r="700" spans="1:25" ht="48.75" hidden="1" customHeight="1" x14ac:dyDescent="0.2">
      <c r="A700" s="28" t="s">
        <v>384</v>
      </c>
      <c r="B700" s="28">
        <v>12</v>
      </c>
      <c r="C700" s="50" t="s">
        <v>270</v>
      </c>
      <c r="D700" s="53">
        <v>3861</v>
      </c>
      <c r="E700" s="32" t="s">
        <v>277</v>
      </c>
      <c r="L700" s="33" t="str">
        <f t="shared" si="328"/>
        <v>-</v>
      </c>
      <c r="M700" s="1">
        <v>22950000</v>
      </c>
      <c r="N700" s="1">
        <v>22950000</v>
      </c>
      <c r="O700" s="1">
        <v>0</v>
      </c>
      <c r="P700" s="1">
        <f>O700</f>
        <v>0</v>
      </c>
      <c r="Q700" s="1">
        <v>30600000</v>
      </c>
      <c r="R700" s="1"/>
      <c r="S700" s="1">
        <f>R700</f>
        <v>0</v>
      </c>
      <c r="T700" s="1"/>
      <c r="U700" s="1">
        <f>T700</f>
        <v>0</v>
      </c>
    </row>
    <row r="701" spans="1:25" s="23" customFormat="1" ht="15.75" hidden="1" x14ac:dyDescent="0.2">
      <c r="A701" s="24" t="s">
        <v>384</v>
      </c>
      <c r="B701" s="24">
        <v>51</v>
      </c>
      <c r="C701" s="49" t="s">
        <v>270</v>
      </c>
      <c r="D701" s="40">
        <v>386</v>
      </c>
      <c r="E701" s="20"/>
      <c r="F701" s="20"/>
      <c r="G701" s="21">
        <f>SUM(G702)</f>
        <v>0</v>
      </c>
      <c r="H701" s="21">
        <f t="shared" ref="H701:U701" si="362">SUM(H702)</f>
        <v>0</v>
      </c>
      <c r="I701" s="21">
        <f t="shared" si="362"/>
        <v>0</v>
      </c>
      <c r="J701" s="21">
        <f t="shared" si="362"/>
        <v>0</v>
      </c>
      <c r="K701" s="21">
        <f t="shared" si="362"/>
        <v>0</v>
      </c>
      <c r="L701" s="22" t="str">
        <f t="shared" si="328"/>
        <v>-</v>
      </c>
      <c r="M701" s="21">
        <f t="shared" si="362"/>
        <v>130050000</v>
      </c>
      <c r="N701" s="21">
        <f t="shared" si="362"/>
        <v>0</v>
      </c>
      <c r="O701" s="21">
        <f t="shared" si="362"/>
        <v>0</v>
      </c>
      <c r="P701" s="21">
        <f t="shared" si="362"/>
        <v>0</v>
      </c>
      <c r="Q701" s="21">
        <f t="shared" si="362"/>
        <v>173400000</v>
      </c>
      <c r="R701" s="21">
        <f t="shared" si="362"/>
        <v>0</v>
      </c>
      <c r="S701" s="21">
        <f t="shared" si="362"/>
        <v>0</v>
      </c>
      <c r="T701" s="21">
        <f t="shared" si="362"/>
        <v>0</v>
      </c>
      <c r="U701" s="21">
        <f t="shared" si="362"/>
        <v>0</v>
      </c>
      <c r="V701" s="21"/>
      <c r="W701" s="21"/>
      <c r="X701" s="21"/>
      <c r="Y701" s="12"/>
    </row>
    <row r="702" spans="1:25" ht="48.75" hidden="1" customHeight="1" x14ac:dyDescent="0.2">
      <c r="A702" s="28" t="s">
        <v>384</v>
      </c>
      <c r="B702" s="28">
        <v>51</v>
      </c>
      <c r="C702" s="50" t="s">
        <v>270</v>
      </c>
      <c r="D702" s="53">
        <v>3861</v>
      </c>
      <c r="E702" s="32" t="s">
        <v>277</v>
      </c>
      <c r="H702" s="55"/>
      <c r="J702" s="55"/>
      <c r="L702" s="33" t="str">
        <f t="shared" si="328"/>
        <v>-</v>
      </c>
      <c r="M702" s="1">
        <v>130050000</v>
      </c>
      <c r="N702" s="55"/>
      <c r="O702" s="1">
        <v>0</v>
      </c>
      <c r="P702" s="55"/>
      <c r="Q702" s="1">
        <v>173400000</v>
      </c>
      <c r="R702" s="1"/>
      <c r="S702" s="55"/>
      <c r="T702" s="1"/>
      <c r="U702" s="55"/>
    </row>
    <row r="703" spans="1:25" ht="86.25" customHeight="1" x14ac:dyDescent="0.2">
      <c r="A703" s="277" t="s">
        <v>385</v>
      </c>
      <c r="B703" s="278"/>
      <c r="C703" s="278"/>
      <c r="D703" s="278"/>
      <c r="E703" s="20" t="s">
        <v>386</v>
      </c>
      <c r="F703" s="20" t="s">
        <v>371</v>
      </c>
      <c r="G703" s="21">
        <f>G704+G706+G708</f>
        <v>4000000</v>
      </c>
      <c r="H703" s="21">
        <f t="shared" ref="H703:U703" si="363">H704+H706+H708</f>
        <v>4000000</v>
      </c>
      <c r="I703" s="21">
        <f t="shared" si="363"/>
        <v>4000000</v>
      </c>
      <c r="J703" s="21">
        <f t="shared" si="363"/>
        <v>4000000</v>
      </c>
      <c r="K703" s="21">
        <f t="shared" si="363"/>
        <v>4000000</v>
      </c>
      <c r="L703" s="22">
        <f t="shared" si="328"/>
        <v>100</v>
      </c>
      <c r="M703" s="21">
        <f t="shared" si="363"/>
        <v>60000000</v>
      </c>
      <c r="N703" s="21">
        <f t="shared" si="363"/>
        <v>9000000</v>
      </c>
      <c r="O703" s="21">
        <f t="shared" si="363"/>
        <v>0</v>
      </c>
      <c r="P703" s="21">
        <f t="shared" si="363"/>
        <v>0</v>
      </c>
      <c r="Q703" s="21">
        <f t="shared" si="363"/>
        <v>100000000</v>
      </c>
      <c r="R703" s="21">
        <f t="shared" si="363"/>
        <v>0</v>
      </c>
      <c r="S703" s="21">
        <f t="shared" si="363"/>
        <v>0</v>
      </c>
      <c r="T703" s="21">
        <f t="shared" si="363"/>
        <v>0</v>
      </c>
      <c r="U703" s="21">
        <f t="shared" si="363"/>
        <v>0</v>
      </c>
    </row>
    <row r="704" spans="1:25" s="23" customFormat="1" ht="15.75" hidden="1" x14ac:dyDescent="0.2">
      <c r="A704" s="24" t="s">
        <v>387</v>
      </c>
      <c r="B704" s="24">
        <v>11</v>
      </c>
      <c r="C704" s="49" t="s">
        <v>270</v>
      </c>
      <c r="D704" s="40">
        <v>386</v>
      </c>
      <c r="E704" s="20"/>
      <c r="F704" s="20"/>
      <c r="G704" s="21">
        <f>SUM(G705)</f>
        <v>4000000</v>
      </c>
      <c r="H704" s="21">
        <f t="shared" ref="H704:U704" si="364">SUM(H705)</f>
        <v>4000000</v>
      </c>
      <c r="I704" s="21">
        <f t="shared" si="364"/>
        <v>4000000</v>
      </c>
      <c r="J704" s="21">
        <f t="shared" si="364"/>
        <v>4000000</v>
      </c>
      <c r="K704" s="21">
        <f t="shared" si="364"/>
        <v>4000000</v>
      </c>
      <c r="L704" s="22">
        <f t="shared" si="328"/>
        <v>100</v>
      </c>
      <c r="M704" s="21">
        <f t="shared" si="364"/>
        <v>0</v>
      </c>
      <c r="N704" s="21">
        <f t="shared" si="364"/>
        <v>0</v>
      </c>
      <c r="O704" s="21">
        <f t="shared" si="364"/>
        <v>0</v>
      </c>
      <c r="P704" s="21">
        <f t="shared" si="364"/>
        <v>0</v>
      </c>
      <c r="Q704" s="21">
        <f t="shared" si="364"/>
        <v>0</v>
      </c>
      <c r="R704" s="21">
        <f t="shared" si="364"/>
        <v>0</v>
      </c>
      <c r="S704" s="21">
        <f t="shared" si="364"/>
        <v>0</v>
      </c>
      <c r="T704" s="21">
        <f t="shared" si="364"/>
        <v>0</v>
      </c>
      <c r="U704" s="21">
        <f t="shared" si="364"/>
        <v>0</v>
      </c>
      <c r="V704" s="21"/>
      <c r="W704" s="21"/>
      <c r="X704" s="21"/>
      <c r="Y704" s="12"/>
    </row>
    <row r="705" spans="1:25" ht="48.75" hidden="1" customHeight="1" x14ac:dyDescent="0.2">
      <c r="A705" s="28" t="s">
        <v>387</v>
      </c>
      <c r="B705" s="28">
        <v>11</v>
      </c>
      <c r="C705" s="50" t="s">
        <v>270</v>
      </c>
      <c r="D705" s="53">
        <v>3861</v>
      </c>
      <c r="E705" s="32" t="s">
        <v>277</v>
      </c>
      <c r="G705" s="1">
        <v>4000000</v>
      </c>
      <c r="H705" s="1">
        <v>4000000</v>
      </c>
      <c r="I705" s="1">
        <v>4000000</v>
      </c>
      <c r="J705" s="1">
        <v>4000000</v>
      </c>
      <c r="K705" s="1">
        <v>4000000</v>
      </c>
      <c r="L705" s="33">
        <f t="shared" si="328"/>
        <v>100</v>
      </c>
      <c r="M705" s="1">
        <v>0</v>
      </c>
      <c r="N705" s="1">
        <v>0</v>
      </c>
      <c r="O705" s="1">
        <v>0</v>
      </c>
      <c r="P705" s="1">
        <f>O705</f>
        <v>0</v>
      </c>
      <c r="Q705" s="1">
        <v>0</v>
      </c>
      <c r="R705" s="1">
        <v>0</v>
      </c>
      <c r="S705" s="1">
        <f>R705</f>
        <v>0</v>
      </c>
      <c r="T705" s="1">
        <v>0</v>
      </c>
      <c r="U705" s="1">
        <f>T705</f>
        <v>0</v>
      </c>
    </row>
    <row r="706" spans="1:25" s="23" customFormat="1" ht="15.75" hidden="1" x14ac:dyDescent="0.2">
      <c r="A706" s="24" t="s">
        <v>387</v>
      </c>
      <c r="B706" s="24">
        <v>12</v>
      </c>
      <c r="C706" s="49" t="s">
        <v>270</v>
      </c>
      <c r="D706" s="40">
        <v>386</v>
      </c>
      <c r="E706" s="20"/>
      <c r="F706" s="20"/>
      <c r="G706" s="21">
        <f>SUM(G707)</f>
        <v>0</v>
      </c>
      <c r="H706" s="21">
        <f t="shared" ref="H706:U706" si="365">SUM(H707)</f>
        <v>0</v>
      </c>
      <c r="I706" s="21">
        <f t="shared" si="365"/>
        <v>0</v>
      </c>
      <c r="J706" s="21">
        <f t="shared" si="365"/>
        <v>0</v>
      </c>
      <c r="K706" s="21">
        <f t="shared" si="365"/>
        <v>0</v>
      </c>
      <c r="L706" s="22" t="str">
        <f t="shared" si="328"/>
        <v>-</v>
      </c>
      <c r="M706" s="21">
        <f t="shared" si="365"/>
        <v>9000000</v>
      </c>
      <c r="N706" s="21">
        <f t="shared" si="365"/>
        <v>9000000</v>
      </c>
      <c r="O706" s="21">
        <f t="shared" si="365"/>
        <v>0</v>
      </c>
      <c r="P706" s="21">
        <f t="shared" si="365"/>
        <v>0</v>
      </c>
      <c r="Q706" s="21">
        <f t="shared" si="365"/>
        <v>15000000</v>
      </c>
      <c r="R706" s="21">
        <f t="shared" si="365"/>
        <v>0</v>
      </c>
      <c r="S706" s="21">
        <f t="shared" si="365"/>
        <v>0</v>
      </c>
      <c r="T706" s="21">
        <f t="shared" si="365"/>
        <v>0</v>
      </c>
      <c r="U706" s="21">
        <f t="shared" si="365"/>
        <v>0</v>
      </c>
      <c r="V706" s="21"/>
      <c r="W706" s="21"/>
      <c r="X706" s="21"/>
      <c r="Y706" s="12"/>
    </row>
    <row r="707" spans="1:25" ht="48.75" hidden="1" customHeight="1" x14ac:dyDescent="0.2">
      <c r="A707" s="28" t="s">
        <v>387</v>
      </c>
      <c r="B707" s="28">
        <v>12</v>
      </c>
      <c r="C707" s="50" t="s">
        <v>270</v>
      </c>
      <c r="D707" s="53">
        <v>3861</v>
      </c>
      <c r="E707" s="32" t="s">
        <v>277</v>
      </c>
      <c r="L707" s="33" t="str">
        <f t="shared" si="328"/>
        <v>-</v>
      </c>
      <c r="M707" s="1">
        <v>9000000</v>
      </c>
      <c r="N707" s="1">
        <v>9000000</v>
      </c>
      <c r="O707" s="1"/>
      <c r="P707" s="1">
        <f>O707</f>
        <v>0</v>
      </c>
      <c r="Q707" s="1">
        <v>15000000</v>
      </c>
      <c r="R707" s="1"/>
      <c r="S707" s="1">
        <f>R707</f>
        <v>0</v>
      </c>
      <c r="T707" s="1"/>
      <c r="U707" s="1">
        <f>T707</f>
        <v>0</v>
      </c>
    </row>
    <row r="708" spans="1:25" s="23" customFormat="1" ht="15.75" hidden="1" x14ac:dyDescent="0.2">
      <c r="A708" s="24" t="s">
        <v>387</v>
      </c>
      <c r="B708" s="24">
        <v>51</v>
      </c>
      <c r="C708" s="49" t="s">
        <v>270</v>
      </c>
      <c r="D708" s="40">
        <v>386</v>
      </c>
      <c r="E708" s="20"/>
      <c r="F708" s="20"/>
      <c r="G708" s="21">
        <f>SUM(G709)</f>
        <v>0</v>
      </c>
      <c r="H708" s="21">
        <f t="shared" ref="H708:U708" si="366">SUM(H709)</f>
        <v>0</v>
      </c>
      <c r="I708" s="21">
        <f t="shared" si="366"/>
        <v>0</v>
      </c>
      <c r="J708" s="21">
        <f t="shared" si="366"/>
        <v>0</v>
      </c>
      <c r="K708" s="21">
        <f t="shared" si="366"/>
        <v>0</v>
      </c>
      <c r="L708" s="22" t="str">
        <f t="shared" si="328"/>
        <v>-</v>
      </c>
      <c r="M708" s="21">
        <f t="shared" si="366"/>
        <v>51000000</v>
      </c>
      <c r="N708" s="21">
        <f t="shared" si="366"/>
        <v>0</v>
      </c>
      <c r="O708" s="21">
        <f t="shared" si="366"/>
        <v>0</v>
      </c>
      <c r="P708" s="21">
        <f t="shared" si="366"/>
        <v>0</v>
      </c>
      <c r="Q708" s="21">
        <f t="shared" si="366"/>
        <v>85000000</v>
      </c>
      <c r="R708" s="21">
        <f t="shared" si="366"/>
        <v>0</v>
      </c>
      <c r="S708" s="21">
        <f t="shared" si="366"/>
        <v>0</v>
      </c>
      <c r="T708" s="21">
        <f t="shared" si="366"/>
        <v>0</v>
      </c>
      <c r="U708" s="21">
        <f t="shared" si="366"/>
        <v>0</v>
      </c>
      <c r="V708" s="21"/>
      <c r="W708" s="21"/>
      <c r="X708" s="21"/>
      <c r="Y708" s="12"/>
    </row>
    <row r="709" spans="1:25" ht="48.75" hidden="1" customHeight="1" x14ac:dyDescent="0.2">
      <c r="A709" s="28" t="s">
        <v>387</v>
      </c>
      <c r="B709" s="28">
        <v>51</v>
      </c>
      <c r="C709" s="50" t="s">
        <v>270</v>
      </c>
      <c r="D709" s="53">
        <v>3861</v>
      </c>
      <c r="E709" s="32" t="s">
        <v>277</v>
      </c>
      <c r="H709" s="55"/>
      <c r="J709" s="55"/>
      <c r="L709" s="33" t="str">
        <f t="shared" si="328"/>
        <v>-</v>
      </c>
      <c r="M709" s="1">
        <v>51000000</v>
      </c>
      <c r="N709" s="55"/>
      <c r="O709" s="1"/>
      <c r="P709" s="55"/>
      <c r="Q709" s="1">
        <v>85000000</v>
      </c>
      <c r="R709" s="1"/>
      <c r="S709" s="55"/>
      <c r="T709" s="1"/>
      <c r="U709" s="55"/>
    </row>
    <row r="710" spans="1:25" s="23" customFormat="1" ht="94.5" x14ac:dyDescent="0.2">
      <c r="A710" s="277" t="s">
        <v>388</v>
      </c>
      <c r="B710" s="278"/>
      <c r="C710" s="278"/>
      <c r="D710" s="278"/>
      <c r="E710" s="20" t="s">
        <v>389</v>
      </c>
      <c r="F710" s="20" t="s">
        <v>371</v>
      </c>
      <c r="G710" s="21">
        <f>G711+G713+G715</f>
        <v>36000000</v>
      </c>
      <c r="H710" s="21">
        <f t="shared" ref="H710:U710" si="367">H711+H713+H715</f>
        <v>36000000</v>
      </c>
      <c r="I710" s="21">
        <f t="shared" si="367"/>
        <v>6000000</v>
      </c>
      <c r="J710" s="21">
        <f t="shared" si="367"/>
        <v>6000000</v>
      </c>
      <c r="K710" s="21">
        <f t="shared" si="367"/>
        <v>6000000</v>
      </c>
      <c r="L710" s="22">
        <f t="shared" si="328"/>
        <v>100</v>
      </c>
      <c r="M710" s="21">
        <f t="shared" si="367"/>
        <v>145798200</v>
      </c>
      <c r="N710" s="21">
        <f t="shared" si="367"/>
        <v>21869730</v>
      </c>
      <c r="O710" s="21">
        <f t="shared" si="367"/>
        <v>0</v>
      </c>
      <c r="P710" s="21">
        <f t="shared" si="367"/>
        <v>0</v>
      </c>
      <c r="Q710" s="21">
        <f t="shared" si="367"/>
        <v>194397600</v>
      </c>
      <c r="R710" s="21">
        <f t="shared" si="367"/>
        <v>0</v>
      </c>
      <c r="S710" s="21">
        <f t="shared" si="367"/>
        <v>0</v>
      </c>
      <c r="T710" s="21">
        <f t="shared" si="367"/>
        <v>0</v>
      </c>
      <c r="U710" s="21">
        <f t="shared" si="367"/>
        <v>0</v>
      </c>
      <c r="V710" s="21"/>
      <c r="W710" s="21"/>
      <c r="X710" s="21"/>
      <c r="Y710" s="12"/>
    </row>
    <row r="711" spans="1:25" s="23" customFormat="1" ht="15.75" hidden="1" x14ac:dyDescent="0.2">
      <c r="A711" s="24" t="s">
        <v>390</v>
      </c>
      <c r="B711" s="24">
        <v>11</v>
      </c>
      <c r="C711" s="49" t="s">
        <v>270</v>
      </c>
      <c r="D711" s="40">
        <v>386</v>
      </c>
      <c r="E711" s="20"/>
      <c r="F711" s="20"/>
      <c r="G711" s="21">
        <f>SUM(G712)</f>
        <v>36000000</v>
      </c>
      <c r="H711" s="21">
        <f t="shared" ref="H711:U711" si="368">SUM(H712)</f>
        <v>36000000</v>
      </c>
      <c r="I711" s="21">
        <f t="shared" si="368"/>
        <v>6000000</v>
      </c>
      <c r="J711" s="21">
        <f t="shared" si="368"/>
        <v>6000000</v>
      </c>
      <c r="K711" s="21">
        <f t="shared" si="368"/>
        <v>6000000</v>
      </c>
      <c r="L711" s="22">
        <f t="shared" si="328"/>
        <v>100</v>
      </c>
      <c r="M711" s="21">
        <f t="shared" si="368"/>
        <v>0</v>
      </c>
      <c r="N711" s="21">
        <f t="shared" si="368"/>
        <v>0</v>
      </c>
      <c r="O711" s="21">
        <f t="shared" si="368"/>
        <v>0</v>
      </c>
      <c r="P711" s="21">
        <f t="shared" si="368"/>
        <v>0</v>
      </c>
      <c r="Q711" s="21">
        <f t="shared" si="368"/>
        <v>0</v>
      </c>
      <c r="R711" s="21">
        <f t="shared" si="368"/>
        <v>0</v>
      </c>
      <c r="S711" s="21">
        <f t="shared" si="368"/>
        <v>0</v>
      </c>
      <c r="T711" s="21">
        <f t="shared" si="368"/>
        <v>0</v>
      </c>
      <c r="U711" s="21">
        <f t="shared" si="368"/>
        <v>0</v>
      </c>
      <c r="V711" s="21"/>
      <c r="W711" s="21"/>
      <c r="X711" s="21"/>
      <c r="Y711" s="12"/>
    </row>
    <row r="712" spans="1:25" ht="45" hidden="1" x14ac:dyDescent="0.2">
      <c r="A712" s="28" t="s">
        <v>390</v>
      </c>
      <c r="B712" s="28">
        <v>11</v>
      </c>
      <c r="C712" s="50" t="s">
        <v>270</v>
      </c>
      <c r="D712" s="53">
        <v>3861</v>
      </c>
      <c r="E712" s="32" t="s">
        <v>277</v>
      </c>
      <c r="G712" s="1">
        <v>36000000</v>
      </c>
      <c r="H712" s="1">
        <v>36000000</v>
      </c>
      <c r="I712" s="1">
        <v>6000000</v>
      </c>
      <c r="J712" s="1">
        <v>6000000</v>
      </c>
      <c r="K712" s="1">
        <v>6000000</v>
      </c>
      <c r="L712" s="33">
        <f t="shared" si="328"/>
        <v>100</v>
      </c>
      <c r="M712" s="1">
        <v>0</v>
      </c>
      <c r="N712" s="1">
        <v>0</v>
      </c>
      <c r="O712" s="1">
        <v>0</v>
      </c>
      <c r="P712" s="1">
        <f>O712</f>
        <v>0</v>
      </c>
      <c r="Q712" s="1">
        <v>0</v>
      </c>
      <c r="R712" s="1">
        <v>0</v>
      </c>
      <c r="S712" s="1">
        <f>R712</f>
        <v>0</v>
      </c>
      <c r="T712" s="1">
        <v>0</v>
      </c>
      <c r="U712" s="1">
        <f>T712</f>
        <v>0</v>
      </c>
    </row>
    <row r="713" spans="1:25" s="23" customFormat="1" ht="15.75" hidden="1" x14ac:dyDescent="0.2">
      <c r="A713" s="24" t="s">
        <v>390</v>
      </c>
      <c r="B713" s="24">
        <v>12</v>
      </c>
      <c r="C713" s="49" t="s">
        <v>270</v>
      </c>
      <c r="D713" s="40">
        <v>386</v>
      </c>
      <c r="E713" s="20"/>
      <c r="F713" s="20"/>
      <c r="G713" s="21">
        <f>SUM(G714)</f>
        <v>0</v>
      </c>
      <c r="H713" s="21">
        <f t="shared" ref="H713:U713" si="369">SUM(H714)</f>
        <v>0</v>
      </c>
      <c r="I713" s="21">
        <f t="shared" si="369"/>
        <v>0</v>
      </c>
      <c r="J713" s="21">
        <f t="shared" si="369"/>
        <v>0</v>
      </c>
      <c r="K713" s="21">
        <f t="shared" si="369"/>
        <v>0</v>
      </c>
      <c r="L713" s="22" t="str">
        <f t="shared" si="328"/>
        <v>-</v>
      </c>
      <c r="M713" s="21">
        <f t="shared" si="369"/>
        <v>21869730</v>
      </c>
      <c r="N713" s="21">
        <f t="shared" si="369"/>
        <v>21869730</v>
      </c>
      <c r="O713" s="21">
        <f t="shared" si="369"/>
        <v>0</v>
      </c>
      <c r="P713" s="21">
        <f t="shared" si="369"/>
        <v>0</v>
      </c>
      <c r="Q713" s="21">
        <f t="shared" si="369"/>
        <v>29159640</v>
      </c>
      <c r="R713" s="21">
        <f t="shared" si="369"/>
        <v>0</v>
      </c>
      <c r="S713" s="21">
        <f t="shared" si="369"/>
        <v>0</v>
      </c>
      <c r="T713" s="21">
        <f t="shared" si="369"/>
        <v>0</v>
      </c>
      <c r="U713" s="21">
        <f t="shared" si="369"/>
        <v>0</v>
      </c>
      <c r="V713" s="21"/>
      <c r="W713" s="21"/>
      <c r="X713" s="21"/>
      <c r="Y713" s="12"/>
    </row>
    <row r="714" spans="1:25" ht="45" hidden="1" x14ac:dyDescent="0.2">
      <c r="A714" s="28" t="s">
        <v>390</v>
      </c>
      <c r="B714" s="28">
        <v>12</v>
      </c>
      <c r="C714" s="50" t="s">
        <v>270</v>
      </c>
      <c r="D714" s="53">
        <v>3861</v>
      </c>
      <c r="E714" s="32" t="s">
        <v>277</v>
      </c>
      <c r="L714" s="33" t="str">
        <f t="shared" si="328"/>
        <v>-</v>
      </c>
      <c r="M714" s="1">
        <v>21869730</v>
      </c>
      <c r="N714" s="1">
        <v>21869730</v>
      </c>
      <c r="O714" s="1"/>
      <c r="P714" s="1">
        <f>O714</f>
        <v>0</v>
      </c>
      <c r="Q714" s="1">
        <v>29159640</v>
      </c>
      <c r="R714" s="1"/>
      <c r="S714" s="1">
        <f>R714</f>
        <v>0</v>
      </c>
      <c r="T714" s="1"/>
      <c r="U714" s="1">
        <f>T714</f>
        <v>0</v>
      </c>
    </row>
    <row r="715" spans="1:25" s="23" customFormat="1" ht="15.75" hidden="1" x14ac:dyDescent="0.2">
      <c r="A715" s="24" t="s">
        <v>390</v>
      </c>
      <c r="B715" s="24">
        <v>51</v>
      </c>
      <c r="C715" s="49" t="s">
        <v>270</v>
      </c>
      <c r="D715" s="40">
        <v>386</v>
      </c>
      <c r="E715" s="20"/>
      <c r="F715" s="20"/>
      <c r="G715" s="21">
        <f>SUM(G716)</f>
        <v>0</v>
      </c>
      <c r="H715" s="21">
        <f t="shared" ref="H715:U715" si="370">SUM(H716)</f>
        <v>0</v>
      </c>
      <c r="I715" s="21">
        <f t="shared" si="370"/>
        <v>0</v>
      </c>
      <c r="J715" s="21">
        <f t="shared" si="370"/>
        <v>0</v>
      </c>
      <c r="K715" s="21">
        <f t="shared" si="370"/>
        <v>0</v>
      </c>
      <c r="L715" s="22" t="str">
        <f t="shared" si="328"/>
        <v>-</v>
      </c>
      <c r="M715" s="21">
        <f t="shared" si="370"/>
        <v>123928470</v>
      </c>
      <c r="N715" s="21">
        <f t="shared" si="370"/>
        <v>0</v>
      </c>
      <c r="O715" s="21">
        <f t="shared" si="370"/>
        <v>0</v>
      </c>
      <c r="P715" s="21">
        <f t="shared" si="370"/>
        <v>0</v>
      </c>
      <c r="Q715" s="21">
        <f t="shared" si="370"/>
        <v>165237960</v>
      </c>
      <c r="R715" s="21">
        <f t="shared" si="370"/>
        <v>0</v>
      </c>
      <c r="S715" s="21">
        <f t="shared" si="370"/>
        <v>0</v>
      </c>
      <c r="T715" s="21">
        <f t="shared" si="370"/>
        <v>0</v>
      </c>
      <c r="U715" s="21">
        <f t="shared" si="370"/>
        <v>0</v>
      </c>
      <c r="V715" s="21"/>
      <c r="W715" s="21"/>
      <c r="X715" s="21"/>
      <c r="Y715" s="12"/>
    </row>
    <row r="716" spans="1:25" ht="45" hidden="1" x14ac:dyDescent="0.2">
      <c r="A716" s="28" t="s">
        <v>390</v>
      </c>
      <c r="B716" s="28">
        <v>51</v>
      </c>
      <c r="C716" s="50" t="s">
        <v>270</v>
      </c>
      <c r="D716" s="53">
        <v>3861</v>
      </c>
      <c r="E716" s="32" t="s">
        <v>277</v>
      </c>
      <c r="H716" s="55"/>
      <c r="J716" s="55"/>
      <c r="L716" s="33" t="str">
        <f t="shared" si="328"/>
        <v>-</v>
      </c>
      <c r="M716" s="1">
        <v>123928470</v>
      </c>
      <c r="N716" s="55"/>
      <c r="O716" s="1"/>
      <c r="P716" s="55"/>
      <c r="Q716" s="1">
        <v>165237960</v>
      </c>
      <c r="R716" s="1"/>
      <c r="S716" s="55"/>
      <c r="T716" s="1"/>
      <c r="U716" s="55"/>
    </row>
    <row r="717" spans="1:25" ht="94.5" x14ac:dyDescent="0.2">
      <c r="A717" s="277" t="s">
        <v>391</v>
      </c>
      <c r="B717" s="277"/>
      <c r="C717" s="277"/>
      <c r="D717" s="277"/>
      <c r="E717" s="20" t="s">
        <v>392</v>
      </c>
      <c r="F717" s="20" t="s">
        <v>371</v>
      </c>
      <c r="G717" s="21">
        <f>G718+G720+G722</f>
        <v>12000000</v>
      </c>
      <c r="H717" s="21">
        <f>H718+H720+H722</f>
        <v>2905000</v>
      </c>
      <c r="I717" s="21">
        <f>I718+I720+I722+I724</f>
        <v>18795231</v>
      </c>
      <c r="J717" s="21">
        <f t="shared" ref="J717:U717" si="371">J718+J720+J722+J724</f>
        <v>7330231</v>
      </c>
      <c r="K717" s="21">
        <f t="shared" si="371"/>
        <v>20197452.469999999</v>
      </c>
      <c r="L717" s="22">
        <f t="shared" ref="L717:L788" si="372">IF(I717=0, "-", K717/I717*100)</f>
        <v>107.46051735144941</v>
      </c>
      <c r="M717" s="21">
        <f t="shared" si="371"/>
        <v>0</v>
      </c>
      <c r="N717" s="21">
        <f t="shared" si="371"/>
        <v>0</v>
      </c>
      <c r="O717" s="21">
        <f t="shared" si="371"/>
        <v>0</v>
      </c>
      <c r="P717" s="21">
        <f t="shared" si="371"/>
        <v>0</v>
      </c>
      <c r="Q717" s="21">
        <f t="shared" si="371"/>
        <v>0</v>
      </c>
      <c r="R717" s="21">
        <f t="shared" si="371"/>
        <v>0</v>
      </c>
      <c r="S717" s="21">
        <f t="shared" si="371"/>
        <v>0</v>
      </c>
      <c r="T717" s="21">
        <f t="shared" si="371"/>
        <v>0</v>
      </c>
      <c r="U717" s="21">
        <f t="shared" si="371"/>
        <v>0</v>
      </c>
    </row>
    <row r="718" spans="1:25" s="23" customFormat="1" ht="15.75" hidden="1" x14ac:dyDescent="0.2">
      <c r="A718" s="24" t="s">
        <v>393</v>
      </c>
      <c r="B718" s="25">
        <v>11</v>
      </c>
      <c r="C718" s="49" t="s">
        <v>270</v>
      </c>
      <c r="D718" s="27">
        <v>386</v>
      </c>
      <c r="E718" s="20"/>
      <c r="F718" s="20"/>
      <c r="G718" s="21">
        <f>SUM(G719)</f>
        <v>1300000</v>
      </c>
      <c r="H718" s="21">
        <f t="shared" ref="H718:U718" si="373">SUM(H719)</f>
        <v>1300000</v>
      </c>
      <c r="I718" s="21">
        <f t="shared" si="373"/>
        <v>5045107</v>
      </c>
      <c r="J718" s="21">
        <f t="shared" si="373"/>
        <v>5045107</v>
      </c>
      <c r="K718" s="21">
        <f t="shared" si="373"/>
        <v>5045107</v>
      </c>
      <c r="L718" s="22">
        <f t="shared" si="372"/>
        <v>100</v>
      </c>
      <c r="M718" s="21">
        <f t="shared" si="373"/>
        <v>0</v>
      </c>
      <c r="N718" s="21">
        <f t="shared" si="373"/>
        <v>0</v>
      </c>
      <c r="O718" s="21">
        <f t="shared" si="373"/>
        <v>0</v>
      </c>
      <c r="P718" s="21">
        <f t="shared" si="373"/>
        <v>0</v>
      </c>
      <c r="Q718" s="21">
        <f t="shared" si="373"/>
        <v>0</v>
      </c>
      <c r="R718" s="21">
        <f t="shared" si="373"/>
        <v>0</v>
      </c>
      <c r="S718" s="21">
        <f t="shared" si="373"/>
        <v>0</v>
      </c>
      <c r="T718" s="21">
        <f t="shared" si="373"/>
        <v>0</v>
      </c>
      <c r="U718" s="21">
        <f t="shared" si="373"/>
        <v>0</v>
      </c>
      <c r="V718" s="21"/>
      <c r="W718" s="21"/>
      <c r="X718" s="21"/>
      <c r="Y718" s="12"/>
    </row>
    <row r="719" spans="1:25" ht="45" hidden="1" x14ac:dyDescent="0.2">
      <c r="A719" s="28" t="s">
        <v>393</v>
      </c>
      <c r="B719" s="29">
        <v>11</v>
      </c>
      <c r="C719" s="50" t="s">
        <v>270</v>
      </c>
      <c r="D719" s="31">
        <v>3861</v>
      </c>
      <c r="E719" s="32" t="s">
        <v>277</v>
      </c>
      <c r="F719" s="20"/>
      <c r="G719" s="1">
        <v>1300000</v>
      </c>
      <c r="H719" s="1">
        <v>1300000</v>
      </c>
      <c r="I719" s="1">
        <v>5045107</v>
      </c>
      <c r="J719" s="1">
        <v>5045107</v>
      </c>
      <c r="K719" s="1">
        <v>5045107</v>
      </c>
      <c r="L719" s="33">
        <f t="shared" si="372"/>
        <v>100</v>
      </c>
      <c r="M719" s="1">
        <v>0</v>
      </c>
      <c r="N719" s="1">
        <v>0</v>
      </c>
      <c r="O719" s="1"/>
      <c r="P719" s="1">
        <f>O719</f>
        <v>0</v>
      </c>
      <c r="Q719" s="1">
        <v>0</v>
      </c>
      <c r="R719" s="1"/>
      <c r="S719" s="1">
        <f>R719</f>
        <v>0</v>
      </c>
      <c r="T719" s="1"/>
      <c r="U719" s="1">
        <f>T719</f>
        <v>0</v>
      </c>
    </row>
    <row r="720" spans="1:25" s="23" customFormat="1" ht="15.75" hidden="1" x14ac:dyDescent="0.2">
      <c r="A720" s="24" t="s">
        <v>393</v>
      </c>
      <c r="B720" s="25">
        <v>12</v>
      </c>
      <c r="C720" s="49" t="s">
        <v>270</v>
      </c>
      <c r="D720" s="27">
        <v>386</v>
      </c>
      <c r="E720" s="20"/>
      <c r="F720" s="20"/>
      <c r="G720" s="21">
        <f>SUM(G721)</f>
        <v>1605000</v>
      </c>
      <c r="H720" s="21">
        <f t="shared" ref="H720:U720" si="374">SUM(H721)</f>
        <v>1605000</v>
      </c>
      <c r="I720" s="21">
        <f t="shared" si="374"/>
        <v>2285124</v>
      </c>
      <c r="J720" s="21">
        <f t="shared" si="374"/>
        <v>2285124</v>
      </c>
      <c r="K720" s="21">
        <f t="shared" si="374"/>
        <v>2272851.94</v>
      </c>
      <c r="L720" s="22">
        <f t="shared" si="372"/>
        <v>99.462958684080164</v>
      </c>
      <c r="M720" s="21">
        <f t="shared" si="374"/>
        <v>0</v>
      </c>
      <c r="N720" s="21">
        <f t="shared" si="374"/>
        <v>0</v>
      </c>
      <c r="O720" s="21">
        <f t="shared" si="374"/>
        <v>0</v>
      </c>
      <c r="P720" s="21">
        <f t="shared" si="374"/>
        <v>0</v>
      </c>
      <c r="Q720" s="21">
        <f t="shared" si="374"/>
        <v>0</v>
      </c>
      <c r="R720" s="21">
        <f t="shared" si="374"/>
        <v>0</v>
      </c>
      <c r="S720" s="21">
        <f t="shared" si="374"/>
        <v>0</v>
      </c>
      <c r="T720" s="21">
        <f t="shared" si="374"/>
        <v>0</v>
      </c>
      <c r="U720" s="21">
        <f t="shared" si="374"/>
        <v>0</v>
      </c>
      <c r="V720" s="21"/>
      <c r="W720" s="21"/>
      <c r="X720" s="21"/>
      <c r="Y720" s="12"/>
    </row>
    <row r="721" spans="1:25" s="23" customFormat="1" ht="45" hidden="1" x14ac:dyDescent="0.2">
      <c r="A721" s="28" t="s">
        <v>393</v>
      </c>
      <c r="B721" s="29">
        <v>12</v>
      </c>
      <c r="C721" s="50" t="s">
        <v>270</v>
      </c>
      <c r="D721" s="31">
        <v>3861</v>
      </c>
      <c r="E721" s="32" t="s">
        <v>277</v>
      </c>
      <c r="F721" s="32"/>
      <c r="G721" s="1">
        <v>1605000</v>
      </c>
      <c r="H721" s="1">
        <v>1605000</v>
      </c>
      <c r="I721" s="1">
        <v>2285124</v>
      </c>
      <c r="J721" s="1">
        <v>2285124</v>
      </c>
      <c r="K721" s="1">
        <v>2272851.94</v>
      </c>
      <c r="L721" s="33">
        <f t="shared" si="372"/>
        <v>99.462958684080164</v>
      </c>
      <c r="M721" s="1">
        <v>0</v>
      </c>
      <c r="N721" s="1">
        <v>0</v>
      </c>
      <c r="O721" s="1"/>
      <c r="P721" s="1">
        <f>O721</f>
        <v>0</v>
      </c>
      <c r="Q721" s="1">
        <v>0</v>
      </c>
      <c r="R721" s="1"/>
      <c r="S721" s="1">
        <f>R721</f>
        <v>0</v>
      </c>
      <c r="T721" s="1"/>
      <c r="U721" s="1">
        <f>T721</f>
        <v>0</v>
      </c>
      <c r="V721" s="21"/>
      <c r="W721" s="21"/>
      <c r="X721" s="21"/>
      <c r="Y721" s="12"/>
    </row>
    <row r="722" spans="1:25" s="23" customFormat="1" ht="15.75" hidden="1" x14ac:dyDescent="0.2">
      <c r="A722" s="24" t="s">
        <v>393</v>
      </c>
      <c r="B722" s="25">
        <v>51</v>
      </c>
      <c r="C722" s="49" t="s">
        <v>270</v>
      </c>
      <c r="D722" s="27">
        <v>386</v>
      </c>
      <c r="E722" s="20"/>
      <c r="F722" s="20"/>
      <c r="G722" s="21">
        <f>SUM(G723)</f>
        <v>9095000</v>
      </c>
      <c r="H722" s="21">
        <f t="shared" ref="H722:U722" si="375">SUM(H723)</f>
        <v>0</v>
      </c>
      <c r="I722" s="21">
        <f t="shared" si="375"/>
        <v>11465000</v>
      </c>
      <c r="J722" s="21">
        <f t="shared" si="375"/>
        <v>0</v>
      </c>
      <c r="K722" s="21">
        <f t="shared" si="375"/>
        <v>12879493.529999999</v>
      </c>
      <c r="L722" s="22">
        <f t="shared" si="372"/>
        <v>112.33749262974268</v>
      </c>
      <c r="M722" s="21">
        <f t="shared" si="375"/>
        <v>0</v>
      </c>
      <c r="N722" s="21">
        <f t="shared" si="375"/>
        <v>0</v>
      </c>
      <c r="O722" s="21">
        <f t="shared" si="375"/>
        <v>0</v>
      </c>
      <c r="P722" s="21">
        <f t="shared" si="375"/>
        <v>0</v>
      </c>
      <c r="Q722" s="21">
        <f t="shared" si="375"/>
        <v>0</v>
      </c>
      <c r="R722" s="21">
        <f t="shared" si="375"/>
        <v>0</v>
      </c>
      <c r="S722" s="21">
        <f t="shared" si="375"/>
        <v>0</v>
      </c>
      <c r="T722" s="21">
        <f t="shared" si="375"/>
        <v>0</v>
      </c>
      <c r="U722" s="21">
        <f t="shared" si="375"/>
        <v>0</v>
      </c>
      <c r="V722" s="21"/>
      <c r="W722" s="21"/>
      <c r="X722" s="21"/>
      <c r="Y722" s="12"/>
    </row>
    <row r="723" spans="1:25" ht="45" hidden="1" x14ac:dyDescent="0.2">
      <c r="A723" s="28" t="s">
        <v>393</v>
      </c>
      <c r="B723" s="29">
        <v>51</v>
      </c>
      <c r="C723" s="50" t="s">
        <v>270</v>
      </c>
      <c r="D723" s="31">
        <v>3861</v>
      </c>
      <c r="E723" s="32" t="s">
        <v>277</v>
      </c>
      <c r="G723" s="1">
        <v>9095000</v>
      </c>
      <c r="H723" s="55"/>
      <c r="I723" s="1">
        <v>11465000</v>
      </c>
      <c r="J723" s="55"/>
      <c r="K723" s="1">
        <v>12879493.529999999</v>
      </c>
      <c r="L723" s="33">
        <f t="shared" si="372"/>
        <v>112.33749262974268</v>
      </c>
      <c r="M723" s="1">
        <v>0</v>
      </c>
      <c r="N723" s="55"/>
      <c r="O723" s="1"/>
      <c r="P723" s="55"/>
      <c r="Q723" s="1">
        <v>0</v>
      </c>
      <c r="R723" s="1"/>
      <c r="S723" s="55"/>
      <c r="T723" s="1"/>
      <c r="U723" s="55"/>
    </row>
    <row r="724" spans="1:25" s="23" customFormat="1" ht="15.75" hidden="1" x14ac:dyDescent="0.2">
      <c r="A724" s="24" t="s">
        <v>393</v>
      </c>
      <c r="B724" s="25">
        <v>563</v>
      </c>
      <c r="C724" s="49" t="s">
        <v>270</v>
      </c>
      <c r="D724" s="27">
        <v>386</v>
      </c>
      <c r="E724" s="20"/>
      <c r="F724" s="20"/>
      <c r="G724" s="21"/>
      <c r="H724" s="21"/>
      <c r="I724" s="21">
        <f>I725</f>
        <v>0</v>
      </c>
      <c r="J724" s="21">
        <f t="shared" ref="J724:U724" si="376">J725</f>
        <v>0</v>
      </c>
      <c r="K724" s="21">
        <f t="shared" si="376"/>
        <v>0</v>
      </c>
      <c r="L724" s="22" t="str">
        <f t="shared" si="372"/>
        <v>-</v>
      </c>
      <c r="M724" s="21">
        <f t="shared" si="376"/>
        <v>0</v>
      </c>
      <c r="N724" s="21">
        <f t="shared" si="376"/>
        <v>0</v>
      </c>
      <c r="O724" s="21">
        <f t="shared" si="376"/>
        <v>0</v>
      </c>
      <c r="P724" s="21">
        <f t="shared" si="376"/>
        <v>0</v>
      </c>
      <c r="Q724" s="21">
        <f t="shared" si="376"/>
        <v>0</v>
      </c>
      <c r="R724" s="21">
        <f t="shared" si="376"/>
        <v>0</v>
      </c>
      <c r="S724" s="21">
        <f t="shared" si="376"/>
        <v>0</v>
      </c>
      <c r="T724" s="21">
        <f t="shared" si="376"/>
        <v>0</v>
      </c>
      <c r="U724" s="21">
        <f t="shared" si="376"/>
        <v>0</v>
      </c>
      <c r="V724" s="21"/>
      <c r="W724" s="21"/>
      <c r="X724" s="21"/>
      <c r="Y724" s="12"/>
    </row>
    <row r="725" spans="1:25" ht="45" hidden="1" x14ac:dyDescent="0.2">
      <c r="A725" s="28" t="s">
        <v>393</v>
      </c>
      <c r="B725" s="29">
        <v>563</v>
      </c>
      <c r="C725" s="50" t="s">
        <v>270</v>
      </c>
      <c r="D725" s="31">
        <v>3861</v>
      </c>
      <c r="E725" s="32" t="s">
        <v>277</v>
      </c>
      <c r="J725" s="55"/>
      <c r="L725" s="33" t="str">
        <f t="shared" si="372"/>
        <v>-</v>
      </c>
      <c r="M725" s="1"/>
      <c r="N725" s="1"/>
      <c r="O725" s="1"/>
      <c r="P725" s="55"/>
      <c r="Q725" s="1"/>
      <c r="R725" s="1"/>
      <c r="S725" s="55"/>
      <c r="T725" s="1"/>
      <c r="U725" s="55"/>
    </row>
    <row r="726" spans="1:25" ht="78.75" x14ac:dyDescent="0.2">
      <c r="A726" s="277" t="s">
        <v>394</v>
      </c>
      <c r="B726" s="278"/>
      <c r="C726" s="278"/>
      <c r="D726" s="278"/>
      <c r="E726" s="20" t="s">
        <v>395</v>
      </c>
      <c r="F726" s="20" t="s">
        <v>30</v>
      </c>
      <c r="G726" s="52">
        <f>G727+G729</f>
        <v>1800000</v>
      </c>
      <c r="H726" s="52">
        <f>H727+H729</f>
        <v>270000</v>
      </c>
      <c r="I726" s="52">
        <f>I727+I729+I731</f>
        <v>1857000</v>
      </c>
      <c r="J726" s="52">
        <f t="shared" ref="J726:U726" si="377">J727+J729+J731</f>
        <v>327000</v>
      </c>
      <c r="K726" s="52">
        <f t="shared" si="377"/>
        <v>1074909.33</v>
      </c>
      <c r="L726" s="22">
        <f t="shared" si="372"/>
        <v>57.884185783521815</v>
      </c>
      <c r="M726" s="52">
        <f t="shared" si="377"/>
        <v>0</v>
      </c>
      <c r="N726" s="52">
        <f t="shared" si="377"/>
        <v>0</v>
      </c>
      <c r="O726" s="52">
        <f t="shared" si="377"/>
        <v>0</v>
      </c>
      <c r="P726" s="52">
        <f t="shared" si="377"/>
        <v>0</v>
      </c>
      <c r="Q726" s="52">
        <f t="shared" si="377"/>
        <v>0</v>
      </c>
      <c r="R726" s="52">
        <f t="shared" si="377"/>
        <v>0</v>
      </c>
      <c r="S726" s="52">
        <f t="shared" si="377"/>
        <v>0</v>
      </c>
      <c r="T726" s="52">
        <f t="shared" si="377"/>
        <v>0</v>
      </c>
      <c r="U726" s="52">
        <f t="shared" si="377"/>
        <v>0</v>
      </c>
    </row>
    <row r="727" spans="1:25" s="23" customFormat="1" ht="15.75" hidden="1" x14ac:dyDescent="0.2">
      <c r="A727" s="24" t="s">
        <v>396</v>
      </c>
      <c r="B727" s="25">
        <v>12</v>
      </c>
      <c r="C727" s="49" t="s">
        <v>142</v>
      </c>
      <c r="D727" s="40">
        <v>323</v>
      </c>
      <c r="E727" s="20"/>
      <c r="F727" s="20"/>
      <c r="G727" s="52">
        <f>SUM(G728)</f>
        <v>270000</v>
      </c>
      <c r="H727" s="52">
        <f t="shared" ref="H727:U727" si="378">SUM(H728)</f>
        <v>270000</v>
      </c>
      <c r="I727" s="52">
        <f t="shared" si="378"/>
        <v>327000</v>
      </c>
      <c r="J727" s="52">
        <f t="shared" si="378"/>
        <v>327000</v>
      </c>
      <c r="K727" s="52">
        <f t="shared" si="378"/>
        <v>161236.4</v>
      </c>
      <c r="L727" s="22">
        <f t="shared" si="372"/>
        <v>49.307767584097853</v>
      </c>
      <c r="M727" s="52">
        <f t="shared" si="378"/>
        <v>0</v>
      </c>
      <c r="N727" s="52">
        <f t="shared" si="378"/>
        <v>0</v>
      </c>
      <c r="O727" s="52">
        <f t="shared" si="378"/>
        <v>0</v>
      </c>
      <c r="P727" s="52">
        <f t="shared" si="378"/>
        <v>0</v>
      </c>
      <c r="Q727" s="52">
        <f t="shared" si="378"/>
        <v>0</v>
      </c>
      <c r="R727" s="52">
        <f t="shared" si="378"/>
        <v>0</v>
      </c>
      <c r="S727" s="52">
        <f t="shared" si="378"/>
        <v>0</v>
      </c>
      <c r="T727" s="52">
        <f t="shared" si="378"/>
        <v>0</v>
      </c>
      <c r="U727" s="52">
        <f t="shared" si="378"/>
        <v>0</v>
      </c>
      <c r="V727" s="21"/>
      <c r="W727" s="21"/>
      <c r="X727" s="21"/>
      <c r="Y727" s="12"/>
    </row>
    <row r="728" spans="1:25" hidden="1" x14ac:dyDescent="0.2">
      <c r="A728" s="28" t="s">
        <v>396</v>
      </c>
      <c r="B728" s="29">
        <v>12</v>
      </c>
      <c r="C728" s="50" t="s">
        <v>142</v>
      </c>
      <c r="D728" s="31">
        <v>3237</v>
      </c>
      <c r="E728" s="32" t="s">
        <v>58</v>
      </c>
      <c r="G728" s="51">
        <v>270000</v>
      </c>
      <c r="H728" s="51">
        <v>270000</v>
      </c>
      <c r="I728" s="51">
        <v>327000</v>
      </c>
      <c r="J728" s="51">
        <v>327000</v>
      </c>
      <c r="K728" s="51">
        <v>161236.4</v>
      </c>
      <c r="L728" s="33">
        <f t="shared" si="372"/>
        <v>49.307767584097853</v>
      </c>
      <c r="M728" s="51">
        <v>0</v>
      </c>
      <c r="N728" s="51">
        <v>0</v>
      </c>
      <c r="O728" s="51"/>
      <c r="P728" s="51">
        <f>O728</f>
        <v>0</v>
      </c>
      <c r="Q728" s="51">
        <v>0</v>
      </c>
      <c r="R728" s="51"/>
      <c r="S728" s="51">
        <f>R728</f>
        <v>0</v>
      </c>
      <c r="T728" s="51"/>
      <c r="U728" s="51">
        <f>T728</f>
        <v>0</v>
      </c>
    </row>
    <row r="729" spans="1:25" s="23" customFormat="1" ht="15.75" hidden="1" x14ac:dyDescent="0.2">
      <c r="A729" s="24" t="s">
        <v>396</v>
      </c>
      <c r="B729" s="25">
        <v>51</v>
      </c>
      <c r="C729" s="49" t="s">
        <v>142</v>
      </c>
      <c r="D729" s="27">
        <v>323</v>
      </c>
      <c r="E729" s="20"/>
      <c r="F729" s="20"/>
      <c r="G729" s="52">
        <f>SUM(G730)</f>
        <v>1530000</v>
      </c>
      <c r="H729" s="52">
        <f t="shared" ref="H729:U729" si="379">SUM(H730)</f>
        <v>0</v>
      </c>
      <c r="I729" s="52">
        <f t="shared" si="379"/>
        <v>1530000</v>
      </c>
      <c r="J729" s="52">
        <f t="shared" si="379"/>
        <v>0</v>
      </c>
      <c r="K729" s="52">
        <f t="shared" si="379"/>
        <v>913672.93</v>
      </c>
      <c r="L729" s="22">
        <f t="shared" si="372"/>
        <v>59.717184967320271</v>
      </c>
      <c r="M729" s="52">
        <f t="shared" si="379"/>
        <v>0</v>
      </c>
      <c r="N729" s="52">
        <f t="shared" si="379"/>
        <v>0</v>
      </c>
      <c r="O729" s="52">
        <f t="shared" si="379"/>
        <v>0</v>
      </c>
      <c r="P729" s="52">
        <f t="shared" si="379"/>
        <v>0</v>
      </c>
      <c r="Q729" s="52">
        <f t="shared" si="379"/>
        <v>0</v>
      </c>
      <c r="R729" s="52">
        <f t="shared" si="379"/>
        <v>0</v>
      </c>
      <c r="S729" s="52">
        <f t="shared" si="379"/>
        <v>0</v>
      </c>
      <c r="T729" s="52">
        <f t="shared" si="379"/>
        <v>0</v>
      </c>
      <c r="U729" s="52">
        <f t="shared" si="379"/>
        <v>0</v>
      </c>
      <c r="V729" s="21"/>
      <c r="W729" s="21"/>
      <c r="X729" s="21"/>
      <c r="Y729" s="12"/>
    </row>
    <row r="730" spans="1:25" hidden="1" x14ac:dyDescent="0.2">
      <c r="A730" s="28" t="s">
        <v>396</v>
      </c>
      <c r="B730" s="29">
        <v>51</v>
      </c>
      <c r="C730" s="50" t="s">
        <v>142</v>
      </c>
      <c r="D730" s="31">
        <v>3237</v>
      </c>
      <c r="E730" s="32" t="s">
        <v>58</v>
      </c>
      <c r="G730" s="51">
        <v>1530000</v>
      </c>
      <c r="H730" s="67"/>
      <c r="I730" s="51">
        <v>1530000</v>
      </c>
      <c r="J730" s="55"/>
      <c r="K730" s="51">
        <v>913672.93</v>
      </c>
      <c r="L730" s="33">
        <f t="shared" si="372"/>
        <v>59.717184967320271</v>
      </c>
      <c r="M730" s="51">
        <v>0</v>
      </c>
      <c r="N730" s="67"/>
      <c r="O730" s="51"/>
      <c r="P730" s="55"/>
      <c r="Q730" s="51">
        <v>0</v>
      </c>
      <c r="R730" s="51"/>
      <c r="S730" s="55"/>
      <c r="T730" s="51"/>
      <c r="U730" s="55"/>
    </row>
    <row r="731" spans="1:25" s="23" customFormat="1" ht="15.75" hidden="1" x14ac:dyDescent="0.2">
      <c r="A731" s="24" t="s">
        <v>396</v>
      </c>
      <c r="B731" s="25">
        <v>563</v>
      </c>
      <c r="C731" s="49" t="s">
        <v>142</v>
      </c>
      <c r="D731" s="27">
        <v>323</v>
      </c>
      <c r="E731" s="20"/>
      <c r="F731" s="20"/>
      <c r="G731" s="52"/>
      <c r="H731" s="52"/>
      <c r="I731" s="52">
        <f>I732</f>
        <v>0</v>
      </c>
      <c r="J731" s="52">
        <f t="shared" ref="J731:U731" si="380">J732</f>
        <v>0</v>
      </c>
      <c r="K731" s="52">
        <f t="shared" si="380"/>
        <v>0</v>
      </c>
      <c r="L731" s="22" t="str">
        <f t="shared" si="372"/>
        <v>-</v>
      </c>
      <c r="M731" s="52">
        <f t="shared" si="380"/>
        <v>0</v>
      </c>
      <c r="N731" s="52">
        <f t="shared" si="380"/>
        <v>0</v>
      </c>
      <c r="O731" s="52">
        <f t="shared" si="380"/>
        <v>0</v>
      </c>
      <c r="P731" s="52">
        <f t="shared" si="380"/>
        <v>0</v>
      </c>
      <c r="Q731" s="52">
        <f t="shared" si="380"/>
        <v>0</v>
      </c>
      <c r="R731" s="52">
        <f t="shared" si="380"/>
        <v>0</v>
      </c>
      <c r="S731" s="52">
        <f t="shared" si="380"/>
        <v>0</v>
      </c>
      <c r="T731" s="52">
        <f t="shared" si="380"/>
        <v>0</v>
      </c>
      <c r="U731" s="52">
        <f t="shared" si="380"/>
        <v>0</v>
      </c>
      <c r="V731" s="21"/>
      <c r="W731" s="21"/>
      <c r="X731" s="21"/>
      <c r="Y731" s="12"/>
    </row>
    <row r="732" spans="1:25" hidden="1" x14ac:dyDescent="0.2">
      <c r="A732" s="28" t="s">
        <v>396</v>
      </c>
      <c r="B732" s="29">
        <v>563</v>
      </c>
      <c r="C732" s="50" t="s">
        <v>142</v>
      </c>
      <c r="D732" s="31">
        <v>3237</v>
      </c>
      <c r="E732" s="32" t="s">
        <v>58</v>
      </c>
      <c r="G732" s="51"/>
      <c r="H732" s="51"/>
      <c r="I732" s="51"/>
      <c r="J732" s="55"/>
      <c r="K732" s="51"/>
      <c r="L732" s="33" t="str">
        <f t="shared" si="372"/>
        <v>-</v>
      </c>
      <c r="M732" s="51"/>
      <c r="N732" s="51"/>
      <c r="O732" s="51"/>
      <c r="P732" s="55"/>
      <c r="Q732" s="51"/>
      <c r="R732" s="51"/>
      <c r="S732" s="55"/>
      <c r="T732" s="51"/>
      <c r="U732" s="55"/>
    </row>
    <row r="733" spans="1:25" ht="110.25" x14ac:dyDescent="0.2">
      <c r="A733" s="277" t="s">
        <v>397</v>
      </c>
      <c r="B733" s="278"/>
      <c r="C733" s="278"/>
      <c r="D733" s="278"/>
      <c r="E733" s="20" t="s">
        <v>398</v>
      </c>
      <c r="F733" s="20" t="s">
        <v>352</v>
      </c>
      <c r="G733" s="52">
        <f>G734+G736+G738+G740</f>
        <v>795703</v>
      </c>
      <c r="H733" s="52">
        <f>H734+H736+H738+H740</f>
        <v>120703</v>
      </c>
      <c r="I733" s="52">
        <f>I734+I736+I738+I740+I742</f>
        <v>795703</v>
      </c>
      <c r="J733" s="52">
        <f t="shared" ref="J733:U733" si="381">J734+J736+J738+J740+J742</f>
        <v>120703</v>
      </c>
      <c r="K733" s="52">
        <f t="shared" si="381"/>
        <v>0</v>
      </c>
      <c r="L733" s="22">
        <f t="shared" si="372"/>
        <v>0</v>
      </c>
      <c r="M733" s="52">
        <f t="shared" si="381"/>
        <v>1856246</v>
      </c>
      <c r="N733" s="52">
        <f t="shared" si="381"/>
        <v>281246</v>
      </c>
      <c r="O733" s="52">
        <f t="shared" si="381"/>
        <v>0</v>
      </c>
      <c r="P733" s="52">
        <f t="shared" si="381"/>
        <v>0</v>
      </c>
      <c r="Q733" s="52">
        <f t="shared" si="381"/>
        <v>1325476</v>
      </c>
      <c r="R733" s="52">
        <f t="shared" si="381"/>
        <v>0</v>
      </c>
      <c r="S733" s="52">
        <f t="shared" si="381"/>
        <v>0</v>
      </c>
      <c r="T733" s="52">
        <f t="shared" si="381"/>
        <v>0</v>
      </c>
      <c r="U733" s="52">
        <f t="shared" si="381"/>
        <v>0</v>
      </c>
    </row>
    <row r="734" spans="1:25" s="23" customFormat="1" ht="15.75" hidden="1" x14ac:dyDescent="0.2">
      <c r="A734" s="24" t="s">
        <v>399</v>
      </c>
      <c r="B734" s="25">
        <v>12</v>
      </c>
      <c r="C734" s="49" t="s">
        <v>142</v>
      </c>
      <c r="D734" s="27">
        <v>323</v>
      </c>
      <c r="E734" s="20"/>
      <c r="F734" s="20"/>
      <c r="G734" s="52">
        <f>SUM(G735)</f>
        <v>120703</v>
      </c>
      <c r="H734" s="52">
        <f t="shared" ref="H734:U734" si="382">SUM(H735)</f>
        <v>120703</v>
      </c>
      <c r="I734" s="52">
        <f t="shared" si="382"/>
        <v>120703</v>
      </c>
      <c r="J734" s="52">
        <f t="shared" si="382"/>
        <v>120703</v>
      </c>
      <c r="K734" s="52">
        <f t="shared" si="382"/>
        <v>0</v>
      </c>
      <c r="L734" s="22">
        <f t="shared" si="372"/>
        <v>0</v>
      </c>
      <c r="M734" s="52">
        <f t="shared" si="382"/>
        <v>281246</v>
      </c>
      <c r="N734" s="52">
        <f t="shared" si="382"/>
        <v>281246</v>
      </c>
      <c r="O734" s="52">
        <f t="shared" si="382"/>
        <v>0</v>
      </c>
      <c r="P734" s="52">
        <f t="shared" si="382"/>
        <v>0</v>
      </c>
      <c r="Q734" s="52">
        <f t="shared" si="382"/>
        <v>200476</v>
      </c>
      <c r="R734" s="52">
        <f t="shared" si="382"/>
        <v>0</v>
      </c>
      <c r="S734" s="52">
        <f t="shared" si="382"/>
        <v>0</v>
      </c>
      <c r="T734" s="52">
        <f t="shared" si="382"/>
        <v>0</v>
      </c>
      <c r="U734" s="52">
        <f t="shared" si="382"/>
        <v>0</v>
      </c>
      <c r="V734" s="21"/>
      <c r="W734" s="21"/>
      <c r="X734" s="21"/>
      <c r="Y734" s="12"/>
    </row>
    <row r="735" spans="1:25" s="23" customFormat="1" ht="15.75" hidden="1" x14ac:dyDescent="0.2">
      <c r="A735" s="28" t="s">
        <v>399</v>
      </c>
      <c r="B735" s="29">
        <v>12</v>
      </c>
      <c r="C735" s="50" t="s">
        <v>142</v>
      </c>
      <c r="D735" s="31">
        <v>3237</v>
      </c>
      <c r="E735" s="32" t="s">
        <v>58</v>
      </c>
      <c r="F735" s="32"/>
      <c r="G735" s="51">
        <v>120703</v>
      </c>
      <c r="H735" s="51">
        <v>120703</v>
      </c>
      <c r="I735" s="51">
        <v>120703</v>
      </c>
      <c r="J735" s="51">
        <v>120703</v>
      </c>
      <c r="K735" s="51">
        <v>0</v>
      </c>
      <c r="L735" s="33">
        <f t="shared" si="372"/>
        <v>0</v>
      </c>
      <c r="M735" s="51">
        <v>281246</v>
      </c>
      <c r="N735" s="51">
        <v>281246</v>
      </c>
      <c r="O735" s="51"/>
      <c r="P735" s="51">
        <f>O735</f>
        <v>0</v>
      </c>
      <c r="Q735" s="51">
        <v>200476</v>
      </c>
      <c r="R735" s="51"/>
      <c r="S735" s="51">
        <f>R735</f>
        <v>0</v>
      </c>
      <c r="T735" s="51">
        <v>0</v>
      </c>
      <c r="U735" s="51">
        <f>T735</f>
        <v>0</v>
      </c>
      <c r="V735" s="21"/>
      <c r="W735" s="21"/>
      <c r="X735" s="21"/>
      <c r="Y735" s="12"/>
    </row>
    <row r="736" spans="1:25" s="23" customFormat="1" ht="15.75" hidden="1" x14ac:dyDescent="0.2">
      <c r="A736" s="24" t="s">
        <v>399</v>
      </c>
      <c r="B736" s="25">
        <v>12</v>
      </c>
      <c r="C736" s="49" t="s">
        <v>142</v>
      </c>
      <c r="D736" s="27">
        <v>386</v>
      </c>
      <c r="E736" s="20"/>
      <c r="F736" s="20"/>
      <c r="G736" s="52">
        <f>SUM(G737)</f>
        <v>0</v>
      </c>
      <c r="H736" s="52">
        <f t="shared" ref="H736:U736" si="383">SUM(H737)</f>
        <v>0</v>
      </c>
      <c r="I736" s="52">
        <f t="shared" si="383"/>
        <v>0</v>
      </c>
      <c r="J736" s="52">
        <f t="shared" si="383"/>
        <v>0</v>
      </c>
      <c r="K736" s="52">
        <f t="shared" si="383"/>
        <v>0</v>
      </c>
      <c r="L736" s="22" t="str">
        <f t="shared" si="372"/>
        <v>-</v>
      </c>
      <c r="M736" s="52">
        <f t="shared" si="383"/>
        <v>0</v>
      </c>
      <c r="N736" s="52">
        <f t="shared" si="383"/>
        <v>0</v>
      </c>
      <c r="O736" s="52">
        <f t="shared" si="383"/>
        <v>0</v>
      </c>
      <c r="P736" s="52">
        <f t="shared" si="383"/>
        <v>0</v>
      </c>
      <c r="Q736" s="52">
        <f t="shared" si="383"/>
        <v>0</v>
      </c>
      <c r="R736" s="52">
        <f t="shared" si="383"/>
        <v>0</v>
      </c>
      <c r="S736" s="52">
        <f t="shared" si="383"/>
        <v>0</v>
      </c>
      <c r="T736" s="52">
        <f t="shared" si="383"/>
        <v>0</v>
      </c>
      <c r="U736" s="52">
        <f t="shared" si="383"/>
        <v>0</v>
      </c>
      <c r="V736" s="21"/>
      <c r="W736" s="21"/>
      <c r="X736" s="21"/>
      <c r="Y736" s="12"/>
    </row>
    <row r="737" spans="1:25" s="23" customFormat="1" ht="15.75" hidden="1" x14ac:dyDescent="0.2">
      <c r="A737" s="28" t="s">
        <v>399</v>
      </c>
      <c r="B737" s="29">
        <v>12</v>
      </c>
      <c r="C737" s="50" t="s">
        <v>142</v>
      </c>
      <c r="D737" s="44" t="s">
        <v>400</v>
      </c>
      <c r="E737" s="36"/>
      <c r="F737" s="32"/>
      <c r="G737" s="51"/>
      <c r="H737" s="51"/>
      <c r="I737" s="51"/>
      <c r="J737" s="51"/>
      <c r="K737" s="51"/>
      <c r="L737" s="33" t="str">
        <f t="shared" si="372"/>
        <v>-</v>
      </c>
      <c r="M737" s="51"/>
      <c r="N737" s="51"/>
      <c r="O737" s="51"/>
      <c r="P737" s="51">
        <f>O737</f>
        <v>0</v>
      </c>
      <c r="Q737" s="51"/>
      <c r="R737" s="51"/>
      <c r="S737" s="51">
        <f>R737</f>
        <v>0</v>
      </c>
      <c r="T737" s="51"/>
      <c r="U737" s="51">
        <f>T737</f>
        <v>0</v>
      </c>
      <c r="V737" s="21"/>
      <c r="W737" s="21"/>
      <c r="X737" s="21"/>
      <c r="Y737" s="12"/>
    </row>
    <row r="738" spans="1:25" s="23" customFormat="1" ht="15.75" hidden="1" x14ac:dyDescent="0.2">
      <c r="A738" s="24" t="s">
        <v>399</v>
      </c>
      <c r="B738" s="25">
        <v>51</v>
      </c>
      <c r="C738" s="49" t="s">
        <v>142</v>
      </c>
      <c r="D738" s="27">
        <v>323</v>
      </c>
      <c r="E738" s="20"/>
      <c r="F738" s="20"/>
      <c r="G738" s="52">
        <f>SUM(G739)</f>
        <v>675000</v>
      </c>
      <c r="H738" s="52">
        <f t="shared" ref="H738:U738" si="384">SUM(H739)</f>
        <v>0</v>
      </c>
      <c r="I738" s="52">
        <f t="shared" si="384"/>
        <v>675000</v>
      </c>
      <c r="J738" s="52">
        <f t="shared" si="384"/>
        <v>0</v>
      </c>
      <c r="K738" s="52">
        <f t="shared" si="384"/>
        <v>0</v>
      </c>
      <c r="L738" s="22">
        <f t="shared" si="372"/>
        <v>0</v>
      </c>
      <c r="M738" s="52">
        <f t="shared" si="384"/>
        <v>1575000</v>
      </c>
      <c r="N738" s="52">
        <f t="shared" si="384"/>
        <v>0</v>
      </c>
      <c r="O738" s="52">
        <f t="shared" si="384"/>
        <v>0</v>
      </c>
      <c r="P738" s="52">
        <f t="shared" si="384"/>
        <v>0</v>
      </c>
      <c r="Q738" s="52">
        <f t="shared" si="384"/>
        <v>1125000</v>
      </c>
      <c r="R738" s="52">
        <f t="shared" si="384"/>
        <v>0</v>
      </c>
      <c r="S738" s="52">
        <f t="shared" si="384"/>
        <v>0</v>
      </c>
      <c r="T738" s="52">
        <f t="shared" si="384"/>
        <v>0</v>
      </c>
      <c r="U738" s="52">
        <f t="shared" si="384"/>
        <v>0</v>
      </c>
      <c r="V738" s="21"/>
      <c r="W738" s="21"/>
      <c r="X738" s="21"/>
      <c r="Y738" s="12"/>
    </row>
    <row r="739" spans="1:25" s="23" customFormat="1" ht="15.75" hidden="1" x14ac:dyDescent="0.2">
      <c r="A739" s="28" t="s">
        <v>399</v>
      </c>
      <c r="B739" s="29">
        <v>51</v>
      </c>
      <c r="C739" s="50" t="s">
        <v>142</v>
      </c>
      <c r="D739" s="31">
        <v>3237</v>
      </c>
      <c r="E739" s="32" t="s">
        <v>58</v>
      </c>
      <c r="F739" s="32"/>
      <c r="G739" s="51">
        <v>675000</v>
      </c>
      <c r="H739" s="67"/>
      <c r="I739" s="51">
        <v>675000</v>
      </c>
      <c r="J739" s="55"/>
      <c r="K739" s="51">
        <v>0</v>
      </c>
      <c r="L739" s="33">
        <f t="shared" si="372"/>
        <v>0</v>
      </c>
      <c r="M739" s="51">
        <v>1575000</v>
      </c>
      <c r="N739" s="67"/>
      <c r="O739" s="51"/>
      <c r="P739" s="55"/>
      <c r="Q739" s="51">
        <v>1125000</v>
      </c>
      <c r="R739" s="51"/>
      <c r="S739" s="55"/>
      <c r="T739" s="51">
        <v>0</v>
      </c>
      <c r="U739" s="55"/>
      <c r="V739" s="21"/>
      <c r="W739" s="21"/>
      <c r="X739" s="21"/>
      <c r="Y739" s="12"/>
    </row>
    <row r="740" spans="1:25" s="23" customFormat="1" ht="15.75" hidden="1" x14ac:dyDescent="0.2">
      <c r="A740" s="24" t="s">
        <v>399</v>
      </c>
      <c r="B740" s="25">
        <v>51</v>
      </c>
      <c r="C740" s="49" t="s">
        <v>142</v>
      </c>
      <c r="D740" s="27">
        <v>386</v>
      </c>
      <c r="E740" s="20"/>
      <c r="F740" s="20"/>
      <c r="G740" s="52">
        <f>SUM(G741)</f>
        <v>0</v>
      </c>
      <c r="H740" s="52">
        <f t="shared" ref="H740:U740" si="385">SUM(H741)</f>
        <v>0</v>
      </c>
      <c r="I740" s="52">
        <f t="shared" si="385"/>
        <v>0</v>
      </c>
      <c r="J740" s="52">
        <f t="shared" si="385"/>
        <v>0</v>
      </c>
      <c r="K740" s="52">
        <f t="shared" si="385"/>
        <v>0</v>
      </c>
      <c r="L740" s="22" t="str">
        <f t="shared" si="372"/>
        <v>-</v>
      </c>
      <c r="M740" s="52">
        <f t="shared" si="385"/>
        <v>0</v>
      </c>
      <c r="N740" s="52">
        <f t="shared" si="385"/>
        <v>0</v>
      </c>
      <c r="O740" s="52">
        <f t="shared" si="385"/>
        <v>0</v>
      </c>
      <c r="P740" s="52">
        <f t="shared" si="385"/>
        <v>0</v>
      </c>
      <c r="Q740" s="52">
        <f t="shared" si="385"/>
        <v>0</v>
      </c>
      <c r="R740" s="52">
        <f t="shared" si="385"/>
        <v>0</v>
      </c>
      <c r="S740" s="52">
        <f t="shared" si="385"/>
        <v>0</v>
      </c>
      <c r="T740" s="52">
        <f t="shared" si="385"/>
        <v>0</v>
      </c>
      <c r="U740" s="52">
        <f t="shared" si="385"/>
        <v>0</v>
      </c>
      <c r="V740" s="21"/>
      <c r="W740" s="21"/>
      <c r="X740" s="21"/>
      <c r="Y740" s="12"/>
    </row>
    <row r="741" spans="1:25" s="23" customFormat="1" ht="45" hidden="1" x14ac:dyDescent="0.2">
      <c r="A741" s="28" t="s">
        <v>399</v>
      </c>
      <c r="B741" s="29">
        <v>51</v>
      </c>
      <c r="C741" s="50" t="s">
        <v>142</v>
      </c>
      <c r="D741" s="31">
        <v>3861</v>
      </c>
      <c r="E741" s="32" t="s">
        <v>277</v>
      </c>
      <c r="F741" s="32"/>
      <c r="G741" s="51"/>
      <c r="H741" s="51"/>
      <c r="I741" s="51"/>
      <c r="J741" s="55"/>
      <c r="K741" s="51"/>
      <c r="L741" s="33" t="str">
        <f t="shared" si="372"/>
        <v>-</v>
      </c>
      <c r="M741" s="51"/>
      <c r="N741" s="51"/>
      <c r="O741" s="51"/>
      <c r="P741" s="55"/>
      <c r="Q741" s="51"/>
      <c r="R741" s="51"/>
      <c r="S741" s="55"/>
      <c r="T741" s="51"/>
      <c r="U741" s="55"/>
      <c r="V741" s="21"/>
      <c r="W741" s="21"/>
      <c r="X741" s="21"/>
      <c r="Y741" s="12"/>
    </row>
    <row r="742" spans="1:25" s="23" customFormat="1" ht="15.75" hidden="1" x14ac:dyDescent="0.2">
      <c r="A742" s="24" t="s">
        <v>399</v>
      </c>
      <c r="B742" s="25">
        <v>563</v>
      </c>
      <c r="C742" s="49" t="s">
        <v>142</v>
      </c>
      <c r="D742" s="27">
        <v>323</v>
      </c>
      <c r="E742" s="20"/>
      <c r="F742" s="20"/>
      <c r="G742" s="52"/>
      <c r="H742" s="52"/>
      <c r="I742" s="52">
        <f>I743</f>
        <v>0</v>
      </c>
      <c r="J742" s="52">
        <f t="shared" ref="J742:U742" si="386">J743</f>
        <v>0</v>
      </c>
      <c r="K742" s="52">
        <f t="shared" si="386"/>
        <v>0</v>
      </c>
      <c r="L742" s="22" t="str">
        <f t="shared" si="372"/>
        <v>-</v>
      </c>
      <c r="M742" s="52">
        <f t="shared" si="386"/>
        <v>0</v>
      </c>
      <c r="N742" s="52">
        <f t="shared" si="386"/>
        <v>0</v>
      </c>
      <c r="O742" s="52">
        <f t="shared" si="386"/>
        <v>0</v>
      </c>
      <c r="P742" s="52">
        <f t="shared" si="386"/>
        <v>0</v>
      </c>
      <c r="Q742" s="52">
        <f t="shared" si="386"/>
        <v>0</v>
      </c>
      <c r="R742" s="52">
        <f t="shared" si="386"/>
        <v>0</v>
      </c>
      <c r="S742" s="52">
        <f t="shared" si="386"/>
        <v>0</v>
      </c>
      <c r="T742" s="52">
        <f t="shared" si="386"/>
        <v>0</v>
      </c>
      <c r="U742" s="52">
        <f t="shared" si="386"/>
        <v>0</v>
      </c>
      <c r="V742" s="21"/>
      <c r="W742" s="21"/>
      <c r="X742" s="21"/>
      <c r="Y742" s="12"/>
    </row>
    <row r="743" spans="1:25" s="23" customFormat="1" ht="15.75" hidden="1" x14ac:dyDescent="0.2">
      <c r="A743" s="28" t="s">
        <v>399</v>
      </c>
      <c r="B743" s="29">
        <v>563</v>
      </c>
      <c r="C743" s="50" t="s">
        <v>142</v>
      </c>
      <c r="D743" s="31">
        <v>3237</v>
      </c>
      <c r="E743" s="32" t="s">
        <v>58</v>
      </c>
      <c r="F743" s="32"/>
      <c r="G743" s="51"/>
      <c r="H743" s="51"/>
      <c r="I743" s="51"/>
      <c r="J743" s="55"/>
      <c r="K743" s="51"/>
      <c r="L743" s="33" t="str">
        <f t="shared" si="372"/>
        <v>-</v>
      </c>
      <c r="M743" s="51"/>
      <c r="N743" s="51"/>
      <c r="O743" s="51"/>
      <c r="P743" s="55"/>
      <c r="Q743" s="51"/>
      <c r="R743" s="51"/>
      <c r="S743" s="55"/>
      <c r="T743" s="51"/>
      <c r="U743" s="55"/>
      <c r="V743" s="21"/>
      <c r="W743" s="21"/>
      <c r="X743" s="21"/>
      <c r="Y743" s="12"/>
    </row>
    <row r="744" spans="1:25" ht="93.75" customHeight="1" x14ac:dyDescent="0.2">
      <c r="A744" s="277" t="s">
        <v>401</v>
      </c>
      <c r="B744" s="278"/>
      <c r="C744" s="278"/>
      <c r="D744" s="278"/>
      <c r="E744" s="20" t="s">
        <v>402</v>
      </c>
      <c r="F744" s="20" t="s">
        <v>371</v>
      </c>
      <c r="G744" s="52">
        <f>G745+G747+G749</f>
        <v>3600000</v>
      </c>
      <c r="H744" s="52">
        <f>H745+H747+H749</f>
        <v>540000</v>
      </c>
      <c r="I744" s="52">
        <f>I745+I747+I749+I751</f>
        <v>3600000</v>
      </c>
      <c r="J744" s="52">
        <f t="shared" ref="J744:U744" si="387">J745+J747+J749+J751</f>
        <v>540000</v>
      </c>
      <c r="K744" s="52">
        <f t="shared" si="387"/>
        <v>2494873.91</v>
      </c>
      <c r="L744" s="22">
        <f t="shared" si="372"/>
        <v>69.302053055555561</v>
      </c>
      <c r="M744" s="52">
        <f t="shared" si="387"/>
        <v>2400000</v>
      </c>
      <c r="N744" s="52">
        <f t="shared" si="387"/>
        <v>360000</v>
      </c>
      <c r="O744" s="52">
        <f t="shared" si="387"/>
        <v>0</v>
      </c>
      <c r="P744" s="52">
        <f t="shared" si="387"/>
        <v>0</v>
      </c>
      <c r="Q744" s="52">
        <f t="shared" si="387"/>
        <v>0</v>
      </c>
      <c r="R744" s="52">
        <f t="shared" si="387"/>
        <v>0</v>
      </c>
      <c r="S744" s="52">
        <f t="shared" si="387"/>
        <v>0</v>
      </c>
      <c r="T744" s="52">
        <f t="shared" si="387"/>
        <v>0</v>
      </c>
      <c r="U744" s="52">
        <f t="shared" si="387"/>
        <v>0</v>
      </c>
    </row>
    <row r="745" spans="1:25" s="23" customFormat="1" ht="15.75" hidden="1" x14ac:dyDescent="0.2">
      <c r="A745" s="24" t="s">
        <v>403</v>
      </c>
      <c r="B745" s="25">
        <v>11</v>
      </c>
      <c r="C745" s="49" t="s">
        <v>270</v>
      </c>
      <c r="D745" s="40">
        <v>386</v>
      </c>
      <c r="E745" s="20"/>
      <c r="F745" s="20"/>
      <c r="G745" s="52">
        <f>SUM(G746)</f>
        <v>0</v>
      </c>
      <c r="H745" s="52">
        <f t="shared" ref="H745:U745" si="388">SUM(H746)</f>
        <v>0</v>
      </c>
      <c r="I745" s="52">
        <f t="shared" si="388"/>
        <v>0</v>
      </c>
      <c r="J745" s="52">
        <f t="shared" si="388"/>
        <v>0</v>
      </c>
      <c r="K745" s="52">
        <f t="shared" si="388"/>
        <v>0</v>
      </c>
      <c r="L745" s="22" t="str">
        <f t="shared" si="372"/>
        <v>-</v>
      </c>
      <c r="M745" s="52">
        <f t="shared" si="388"/>
        <v>0</v>
      </c>
      <c r="N745" s="52">
        <f t="shared" si="388"/>
        <v>0</v>
      </c>
      <c r="O745" s="52">
        <f t="shared" si="388"/>
        <v>0</v>
      </c>
      <c r="P745" s="52">
        <f t="shared" si="388"/>
        <v>0</v>
      </c>
      <c r="Q745" s="52">
        <f t="shared" si="388"/>
        <v>0</v>
      </c>
      <c r="R745" s="52">
        <f t="shared" si="388"/>
        <v>0</v>
      </c>
      <c r="S745" s="52">
        <f t="shared" si="388"/>
        <v>0</v>
      </c>
      <c r="T745" s="52">
        <f t="shared" si="388"/>
        <v>0</v>
      </c>
      <c r="U745" s="52">
        <f t="shared" si="388"/>
        <v>0</v>
      </c>
      <c r="V745" s="21"/>
      <c r="W745" s="21"/>
      <c r="X745" s="21"/>
      <c r="Y745" s="12"/>
    </row>
    <row r="746" spans="1:25" ht="45" hidden="1" x14ac:dyDescent="0.2">
      <c r="A746" s="28" t="s">
        <v>403</v>
      </c>
      <c r="B746" s="29">
        <v>11</v>
      </c>
      <c r="C746" s="50" t="s">
        <v>270</v>
      </c>
      <c r="D746" s="31">
        <v>3861</v>
      </c>
      <c r="E746" s="32" t="s">
        <v>277</v>
      </c>
      <c r="G746" s="51"/>
      <c r="H746" s="51"/>
      <c r="I746" s="51">
        <v>0</v>
      </c>
      <c r="J746" s="51">
        <v>0</v>
      </c>
      <c r="K746" s="51"/>
      <c r="L746" s="33" t="str">
        <f t="shared" si="372"/>
        <v>-</v>
      </c>
      <c r="M746" s="51"/>
      <c r="N746" s="51"/>
      <c r="O746" s="51"/>
      <c r="P746" s="51">
        <f>O746</f>
        <v>0</v>
      </c>
      <c r="Q746" s="51"/>
      <c r="R746" s="51">
        <v>0</v>
      </c>
      <c r="S746" s="51">
        <f>R746</f>
        <v>0</v>
      </c>
      <c r="T746" s="51">
        <v>0</v>
      </c>
      <c r="U746" s="51">
        <f>T746</f>
        <v>0</v>
      </c>
    </row>
    <row r="747" spans="1:25" s="23" customFormat="1" ht="15.75" hidden="1" x14ac:dyDescent="0.2">
      <c r="A747" s="24" t="s">
        <v>403</v>
      </c>
      <c r="B747" s="25">
        <v>12</v>
      </c>
      <c r="C747" s="49" t="s">
        <v>270</v>
      </c>
      <c r="D747" s="27">
        <v>386</v>
      </c>
      <c r="E747" s="20"/>
      <c r="F747" s="20"/>
      <c r="G747" s="52">
        <f>SUM(G748)</f>
        <v>540000</v>
      </c>
      <c r="H747" s="52">
        <f t="shared" ref="H747:U747" si="389">SUM(H748)</f>
        <v>540000</v>
      </c>
      <c r="I747" s="52">
        <f t="shared" si="389"/>
        <v>540000</v>
      </c>
      <c r="J747" s="52">
        <f t="shared" si="389"/>
        <v>540000</v>
      </c>
      <c r="K747" s="52">
        <f t="shared" si="389"/>
        <v>374231.08</v>
      </c>
      <c r="L747" s="22">
        <f t="shared" si="372"/>
        <v>69.302051851851857</v>
      </c>
      <c r="M747" s="52">
        <f t="shared" si="389"/>
        <v>360000</v>
      </c>
      <c r="N747" s="52">
        <f t="shared" si="389"/>
        <v>360000</v>
      </c>
      <c r="O747" s="52">
        <f t="shared" si="389"/>
        <v>0</v>
      </c>
      <c r="P747" s="52">
        <f t="shared" si="389"/>
        <v>0</v>
      </c>
      <c r="Q747" s="52">
        <f t="shared" si="389"/>
        <v>0</v>
      </c>
      <c r="R747" s="52">
        <f t="shared" si="389"/>
        <v>0</v>
      </c>
      <c r="S747" s="52">
        <f t="shared" si="389"/>
        <v>0</v>
      </c>
      <c r="T747" s="52">
        <f t="shared" si="389"/>
        <v>0</v>
      </c>
      <c r="U747" s="52">
        <f t="shared" si="389"/>
        <v>0</v>
      </c>
      <c r="V747" s="21"/>
      <c r="W747" s="21"/>
      <c r="X747" s="21"/>
      <c r="Y747" s="12"/>
    </row>
    <row r="748" spans="1:25" ht="45" hidden="1" x14ac:dyDescent="0.2">
      <c r="A748" s="28" t="s">
        <v>403</v>
      </c>
      <c r="B748" s="29">
        <v>12</v>
      </c>
      <c r="C748" s="50" t="s">
        <v>270</v>
      </c>
      <c r="D748" s="31">
        <v>3861</v>
      </c>
      <c r="E748" s="32" t="s">
        <v>277</v>
      </c>
      <c r="G748" s="51">
        <v>540000</v>
      </c>
      <c r="H748" s="51">
        <v>540000</v>
      </c>
      <c r="I748" s="51">
        <v>540000</v>
      </c>
      <c r="J748" s="51">
        <v>540000</v>
      </c>
      <c r="K748" s="51">
        <v>374231.08</v>
      </c>
      <c r="L748" s="33">
        <f t="shared" si="372"/>
        <v>69.302051851851857</v>
      </c>
      <c r="M748" s="51">
        <v>360000</v>
      </c>
      <c r="N748" s="51">
        <v>360000</v>
      </c>
      <c r="O748" s="51"/>
      <c r="P748" s="51">
        <f>O748</f>
        <v>0</v>
      </c>
      <c r="Q748" s="51">
        <v>0</v>
      </c>
      <c r="R748" s="51">
        <v>0</v>
      </c>
      <c r="S748" s="51">
        <f>R748</f>
        <v>0</v>
      </c>
      <c r="T748" s="51">
        <v>0</v>
      </c>
      <c r="U748" s="51">
        <f>T748</f>
        <v>0</v>
      </c>
    </row>
    <row r="749" spans="1:25" s="23" customFormat="1" ht="15.75" hidden="1" x14ac:dyDescent="0.2">
      <c r="A749" s="24" t="s">
        <v>403</v>
      </c>
      <c r="B749" s="25">
        <v>51</v>
      </c>
      <c r="C749" s="49" t="s">
        <v>270</v>
      </c>
      <c r="D749" s="27">
        <v>386</v>
      </c>
      <c r="E749" s="20"/>
      <c r="F749" s="20"/>
      <c r="G749" s="52">
        <f>SUM(G750)</f>
        <v>3060000</v>
      </c>
      <c r="H749" s="52">
        <f t="shared" ref="H749:U749" si="390">SUM(H750)</f>
        <v>0</v>
      </c>
      <c r="I749" s="52">
        <f t="shared" si="390"/>
        <v>3060000</v>
      </c>
      <c r="J749" s="52">
        <f t="shared" si="390"/>
        <v>0</v>
      </c>
      <c r="K749" s="52">
        <f t="shared" si="390"/>
        <v>2120642.83</v>
      </c>
      <c r="L749" s="22">
        <f t="shared" si="372"/>
        <v>69.302053267973861</v>
      </c>
      <c r="M749" s="52">
        <f t="shared" si="390"/>
        <v>2040000</v>
      </c>
      <c r="N749" s="52">
        <f t="shared" si="390"/>
        <v>0</v>
      </c>
      <c r="O749" s="52">
        <f t="shared" si="390"/>
        <v>0</v>
      </c>
      <c r="P749" s="52">
        <f t="shared" si="390"/>
        <v>0</v>
      </c>
      <c r="Q749" s="52">
        <f t="shared" si="390"/>
        <v>0</v>
      </c>
      <c r="R749" s="52">
        <f t="shared" si="390"/>
        <v>0</v>
      </c>
      <c r="S749" s="52">
        <f t="shared" si="390"/>
        <v>0</v>
      </c>
      <c r="T749" s="52">
        <f t="shared" si="390"/>
        <v>0</v>
      </c>
      <c r="U749" s="52">
        <f t="shared" si="390"/>
        <v>0</v>
      </c>
      <c r="V749" s="21"/>
      <c r="W749" s="21"/>
      <c r="X749" s="21"/>
      <c r="Y749" s="12"/>
    </row>
    <row r="750" spans="1:25" s="23" customFormat="1" ht="45" hidden="1" x14ac:dyDescent="0.2">
      <c r="A750" s="28" t="s">
        <v>403</v>
      </c>
      <c r="B750" s="29">
        <v>51</v>
      </c>
      <c r="C750" s="50" t="s">
        <v>270</v>
      </c>
      <c r="D750" s="31">
        <v>3861</v>
      </c>
      <c r="E750" s="32" t="s">
        <v>277</v>
      </c>
      <c r="F750" s="32"/>
      <c r="G750" s="51">
        <v>3060000</v>
      </c>
      <c r="H750" s="67"/>
      <c r="I750" s="51">
        <v>3060000</v>
      </c>
      <c r="J750" s="55"/>
      <c r="K750" s="51">
        <v>2120642.83</v>
      </c>
      <c r="L750" s="33">
        <f t="shared" si="372"/>
        <v>69.302053267973861</v>
      </c>
      <c r="M750" s="51">
        <v>2040000</v>
      </c>
      <c r="N750" s="67"/>
      <c r="O750" s="51"/>
      <c r="P750" s="55"/>
      <c r="Q750" s="51">
        <v>0</v>
      </c>
      <c r="R750" s="51">
        <v>0</v>
      </c>
      <c r="S750" s="55"/>
      <c r="T750" s="51">
        <v>0</v>
      </c>
      <c r="U750" s="55"/>
      <c r="V750" s="21"/>
      <c r="W750" s="21"/>
      <c r="X750" s="21"/>
      <c r="Y750" s="12"/>
    </row>
    <row r="751" spans="1:25" s="23" customFormat="1" ht="15.75" hidden="1" x14ac:dyDescent="0.2">
      <c r="A751" s="24" t="s">
        <v>403</v>
      </c>
      <c r="B751" s="25">
        <v>563</v>
      </c>
      <c r="C751" s="49" t="s">
        <v>270</v>
      </c>
      <c r="D751" s="27">
        <v>386</v>
      </c>
      <c r="E751" s="20"/>
      <c r="F751" s="20"/>
      <c r="G751" s="52"/>
      <c r="H751" s="52"/>
      <c r="I751" s="52">
        <f>I752</f>
        <v>0</v>
      </c>
      <c r="J751" s="52">
        <f t="shared" ref="J751:U751" si="391">J752</f>
        <v>0</v>
      </c>
      <c r="K751" s="52">
        <f t="shared" si="391"/>
        <v>0</v>
      </c>
      <c r="L751" s="22" t="str">
        <f t="shared" si="372"/>
        <v>-</v>
      </c>
      <c r="M751" s="52">
        <f t="shared" si="391"/>
        <v>0</v>
      </c>
      <c r="N751" s="52">
        <f t="shared" si="391"/>
        <v>0</v>
      </c>
      <c r="O751" s="52">
        <f t="shared" si="391"/>
        <v>0</v>
      </c>
      <c r="P751" s="52">
        <f t="shared" si="391"/>
        <v>0</v>
      </c>
      <c r="Q751" s="52">
        <f t="shared" si="391"/>
        <v>0</v>
      </c>
      <c r="R751" s="52">
        <f t="shared" si="391"/>
        <v>0</v>
      </c>
      <c r="S751" s="52">
        <f t="shared" si="391"/>
        <v>0</v>
      </c>
      <c r="T751" s="52">
        <f t="shared" si="391"/>
        <v>0</v>
      </c>
      <c r="U751" s="52">
        <f t="shared" si="391"/>
        <v>0</v>
      </c>
      <c r="V751" s="21"/>
      <c r="W751" s="21"/>
      <c r="X751" s="21"/>
      <c r="Y751" s="12"/>
    </row>
    <row r="752" spans="1:25" s="23" customFormat="1" ht="45" hidden="1" x14ac:dyDescent="0.2">
      <c r="A752" s="28" t="s">
        <v>403</v>
      </c>
      <c r="B752" s="29">
        <v>563</v>
      </c>
      <c r="C752" s="50" t="s">
        <v>270</v>
      </c>
      <c r="D752" s="31">
        <v>3861</v>
      </c>
      <c r="E752" s="32" t="s">
        <v>277</v>
      </c>
      <c r="F752" s="32"/>
      <c r="G752" s="51"/>
      <c r="H752" s="51"/>
      <c r="I752" s="51"/>
      <c r="J752" s="55"/>
      <c r="K752" s="51"/>
      <c r="L752" s="33" t="str">
        <f t="shared" si="372"/>
        <v>-</v>
      </c>
      <c r="M752" s="51"/>
      <c r="N752" s="51"/>
      <c r="O752" s="51"/>
      <c r="P752" s="55"/>
      <c r="Q752" s="51"/>
      <c r="R752" s="51"/>
      <c r="S752" s="55"/>
      <c r="T752" s="51"/>
      <c r="U752" s="55"/>
      <c r="V752" s="21"/>
      <c r="W752" s="21"/>
      <c r="X752" s="21"/>
      <c r="Y752" s="12"/>
    </row>
    <row r="753" spans="1:25" s="23" customFormat="1" ht="94.5" x14ac:dyDescent="0.2">
      <c r="A753" s="277" t="s">
        <v>404</v>
      </c>
      <c r="B753" s="278"/>
      <c r="C753" s="278"/>
      <c r="D753" s="278"/>
      <c r="E753" s="20" t="s">
        <v>405</v>
      </c>
      <c r="F753" s="20" t="s">
        <v>371</v>
      </c>
      <c r="G753" s="52">
        <f>G754+G756+G758</f>
        <v>500000</v>
      </c>
      <c r="H753" s="52">
        <f t="shared" ref="H753:U753" si="392">H754+H756+H758</f>
        <v>500000</v>
      </c>
      <c r="I753" s="52">
        <f t="shared" si="392"/>
        <v>500000</v>
      </c>
      <c r="J753" s="52">
        <f t="shared" si="392"/>
        <v>500000</v>
      </c>
      <c r="K753" s="52">
        <f t="shared" si="392"/>
        <v>500000</v>
      </c>
      <c r="L753" s="22">
        <f t="shared" si="372"/>
        <v>100</v>
      </c>
      <c r="M753" s="52">
        <f t="shared" si="392"/>
        <v>20000000</v>
      </c>
      <c r="N753" s="52">
        <f t="shared" si="392"/>
        <v>20000000</v>
      </c>
      <c r="O753" s="52">
        <f t="shared" si="392"/>
        <v>0</v>
      </c>
      <c r="P753" s="52">
        <f t="shared" si="392"/>
        <v>0</v>
      </c>
      <c r="Q753" s="52">
        <f t="shared" si="392"/>
        <v>85000000</v>
      </c>
      <c r="R753" s="52">
        <f t="shared" si="392"/>
        <v>0</v>
      </c>
      <c r="S753" s="52">
        <f t="shared" si="392"/>
        <v>0</v>
      </c>
      <c r="T753" s="52">
        <f t="shared" si="392"/>
        <v>0</v>
      </c>
      <c r="U753" s="52">
        <f t="shared" si="392"/>
        <v>0</v>
      </c>
      <c r="V753" s="21"/>
      <c r="W753" s="21"/>
      <c r="X753" s="21"/>
      <c r="Y753" s="12"/>
    </row>
    <row r="754" spans="1:25" s="23" customFormat="1" ht="15.75" hidden="1" x14ac:dyDescent="0.2">
      <c r="A754" s="25" t="s">
        <v>406</v>
      </c>
      <c r="B754" s="28">
        <v>11</v>
      </c>
      <c r="C754" s="50" t="s">
        <v>101</v>
      </c>
      <c r="D754" s="40">
        <v>386</v>
      </c>
      <c r="E754" s="20"/>
      <c r="F754" s="20"/>
      <c r="G754" s="52">
        <f>SUM(G755)</f>
        <v>500000</v>
      </c>
      <c r="H754" s="52">
        <f t="shared" ref="H754:U754" si="393">SUM(H755)</f>
        <v>500000</v>
      </c>
      <c r="I754" s="52">
        <f t="shared" si="393"/>
        <v>500000</v>
      </c>
      <c r="J754" s="52">
        <f t="shared" si="393"/>
        <v>500000</v>
      </c>
      <c r="K754" s="52">
        <f t="shared" si="393"/>
        <v>500000</v>
      </c>
      <c r="L754" s="22">
        <f t="shared" si="372"/>
        <v>100</v>
      </c>
      <c r="M754" s="52">
        <f t="shared" si="393"/>
        <v>20000000</v>
      </c>
      <c r="N754" s="52">
        <f t="shared" si="393"/>
        <v>20000000</v>
      </c>
      <c r="O754" s="52">
        <f t="shared" si="393"/>
        <v>0</v>
      </c>
      <c r="P754" s="52">
        <f t="shared" si="393"/>
        <v>0</v>
      </c>
      <c r="Q754" s="52">
        <f t="shared" si="393"/>
        <v>85000000</v>
      </c>
      <c r="R754" s="52">
        <f t="shared" si="393"/>
        <v>0</v>
      </c>
      <c r="S754" s="52">
        <f t="shared" si="393"/>
        <v>0</v>
      </c>
      <c r="T754" s="52">
        <f t="shared" si="393"/>
        <v>0</v>
      </c>
      <c r="U754" s="52">
        <f t="shared" si="393"/>
        <v>0</v>
      </c>
      <c r="V754" s="21"/>
      <c r="W754" s="21"/>
      <c r="X754" s="21"/>
      <c r="Y754" s="12"/>
    </row>
    <row r="755" spans="1:25" ht="45" hidden="1" x14ac:dyDescent="0.2">
      <c r="A755" s="29" t="s">
        <v>406</v>
      </c>
      <c r="B755" s="28">
        <v>11</v>
      </c>
      <c r="C755" s="50" t="s">
        <v>101</v>
      </c>
      <c r="D755" s="53">
        <v>3861</v>
      </c>
      <c r="E755" s="32" t="s">
        <v>277</v>
      </c>
      <c r="F755" s="20"/>
      <c r="G755" s="51">
        <v>500000</v>
      </c>
      <c r="H755" s="51">
        <v>500000</v>
      </c>
      <c r="I755" s="51">
        <v>500000</v>
      </c>
      <c r="J755" s="51">
        <v>500000</v>
      </c>
      <c r="K755" s="51">
        <v>500000</v>
      </c>
      <c r="L755" s="33">
        <f t="shared" si="372"/>
        <v>100</v>
      </c>
      <c r="M755" s="51">
        <v>20000000</v>
      </c>
      <c r="N755" s="51">
        <v>20000000</v>
      </c>
      <c r="O755" s="51"/>
      <c r="P755" s="51">
        <f>O755</f>
        <v>0</v>
      </c>
      <c r="Q755" s="51">
        <v>85000000</v>
      </c>
      <c r="R755" s="51"/>
      <c r="S755" s="51">
        <f>R755</f>
        <v>0</v>
      </c>
      <c r="T755" s="51"/>
      <c r="U755" s="51">
        <f>T755</f>
        <v>0</v>
      </c>
    </row>
    <row r="756" spans="1:25" s="23" customFormat="1" ht="15.75" hidden="1" x14ac:dyDescent="0.2">
      <c r="A756" s="25" t="s">
        <v>406</v>
      </c>
      <c r="B756" s="24">
        <v>12</v>
      </c>
      <c r="C756" s="49" t="s">
        <v>101</v>
      </c>
      <c r="D756" s="40">
        <v>386</v>
      </c>
      <c r="E756" s="20"/>
      <c r="F756" s="20"/>
      <c r="G756" s="52">
        <f>SUM(G757)</f>
        <v>0</v>
      </c>
      <c r="H756" s="52">
        <f t="shared" ref="H756:U756" si="394">SUM(H757)</f>
        <v>0</v>
      </c>
      <c r="I756" s="52">
        <f t="shared" si="394"/>
        <v>0</v>
      </c>
      <c r="J756" s="52">
        <f t="shared" si="394"/>
        <v>0</v>
      </c>
      <c r="K756" s="52">
        <f t="shared" si="394"/>
        <v>0</v>
      </c>
      <c r="L756" s="22" t="str">
        <f t="shared" si="372"/>
        <v>-</v>
      </c>
      <c r="M756" s="52">
        <f t="shared" si="394"/>
        <v>0</v>
      </c>
      <c r="N756" s="52">
        <f t="shared" si="394"/>
        <v>0</v>
      </c>
      <c r="O756" s="52">
        <f t="shared" si="394"/>
        <v>0</v>
      </c>
      <c r="P756" s="52">
        <f t="shared" si="394"/>
        <v>0</v>
      </c>
      <c r="Q756" s="52">
        <f t="shared" si="394"/>
        <v>0</v>
      </c>
      <c r="R756" s="52">
        <f t="shared" si="394"/>
        <v>0</v>
      </c>
      <c r="S756" s="52">
        <f t="shared" si="394"/>
        <v>0</v>
      </c>
      <c r="T756" s="52">
        <f t="shared" si="394"/>
        <v>0</v>
      </c>
      <c r="U756" s="52">
        <f t="shared" si="394"/>
        <v>0</v>
      </c>
      <c r="V756" s="21"/>
      <c r="W756" s="21"/>
      <c r="X756" s="21"/>
      <c r="Y756" s="12"/>
    </row>
    <row r="757" spans="1:25" ht="45" hidden="1" x14ac:dyDescent="0.2">
      <c r="A757" s="29" t="s">
        <v>406</v>
      </c>
      <c r="B757" s="28">
        <v>12</v>
      </c>
      <c r="C757" s="50" t="s">
        <v>101</v>
      </c>
      <c r="D757" s="53">
        <v>3861</v>
      </c>
      <c r="E757" s="32" t="s">
        <v>277</v>
      </c>
      <c r="F757" s="20"/>
      <c r="G757" s="51"/>
      <c r="H757" s="51"/>
      <c r="I757" s="51"/>
      <c r="J757" s="51"/>
      <c r="K757" s="51"/>
      <c r="L757" s="33" t="str">
        <f t="shared" si="372"/>
        <v>-</v>
      </c>
      <c r="M757" s="51"/>
      <c r="N757" s="51"/>
      <c r="O757" s="51">
        <v>0</v>
      </c>
      <c r="P757" s="51">
        <f>O757</f>
        <v>0</v>
      </c>
      <c r="Q757" s="51"/>
      <c r="R757" s="51"/>
      <c r="S757" s="51">
        <f>R757</f>
        <v>0</v>
      </c>
      <c r="T757" s="51">
        <v>0</v>
      </c>
      <c r="U757" s="51">
        <f>T757</f>
        <v>0</v>
      </c>
    </row>
    <row r="758" spans="1:25" s="23" customFormat="1" ht="15.75" hidden="1" x14ac:dyDescent="0.2">
      <c r="A758" s="25" t="s">
        <v>406</v>
      </c>
      <c r="B758" s="24">
        <v>51</v>
      </c>
      <c r="C758" s="49" t="s">
        <v>101</v>
      </c>
      <c r="D758" s="40">
        <v>386</v>
      </c>
      <c r="E758" s="20"/>
      <c r="F758" s="20"/>
      <c r="G758" s="52">
        <f>SUM(G759)</f>
        <v>0</v>
      </c>
      <c r="H758" s="52">
        <f t="shared" ref="H758:U758" si="395">SUM(H759)</f>
        <v>0</v>
      </c>
      <c r="I758" s="52">
        <f t="shared" si="395"/>
        <v>0</v>
      </c>
      <c r="J758" s="52">
        <f t="shared" si="395"/>
        <v>0</v>
      </c>
      <c r="K758" s="52">
        <f t="shared" si="395"/>
        <v>0</v>
      </c>
      <c r="L758" s="22" t="str">
        <f t="shared" si="372"/>
        <v>-</v>
      </c>
      <c r="M758" s="52">
        <f t="shared" si="395"/>
        <v>0</v>
      </c>
      <c r="N758" s="52">
        <f t="shared" si="395"/>
        <v>0</v>
      </c>
      <c r="O758" s="52">
        <f t="shared" si="395"/>
        <v>0</v>
      </c>
      <c r="P758" s="52">
        <f t="shared" si="395"/>
        <v>0</v>
      </c>
      <c r="Q758" s="52">
        <f t="shared" si="395"/>
        <v>0</v>
      </c>
      <c r="R758" s="52">
        <f t="shared" si="395"/>
        <v>0</v>
      </c>
      <c r="S758" s="52">
        <f t="shared" si="395"/>
        <v>0</v>
      </c>
      <c r="T758" s="52">
        <f t="shared" si="395"/>
        <v>0</v>
      </c>
      <c r="U758" s="52">
        <f t="shared" si="395"/>
        <v>0</v>
      </c>
      <c r="V758" s="21"/>
      <c r="W758" s="21"/>
      <c r="X758" s="21"/>
      <c r="Y758" s="12"/>
    </row>
    <row r="759" spans="1:25" ht="45" hidden="1" x14ac:dyDescent="0.2">
      <c r="A759" s="29" t="s">
        <v>406</v>
      </c>
      <c r="B759" s="28">
        <v>51</v>
      </c>
      <c r="C759" s="50" t="s">
        <v>101</v>
      </c>
      <c r="D759" s="53">
        <v>3861</v>
      </c>
      <c r="E759" s="32" t="s">
        <v>277</v>
      </c>
      <c r="F759" s="20"/>
      <c r="G759" s="51"/>
      <c r="H759" s="51"/>
      <c r="I759" s="51"/>
      <c r="J759" s="55"/>
      <c r="K759" s="51"/>
      <c r="L759" s="33" t="str">
        <f t="shared" si="372"/>
        <v>-</v>
      </c>
      <c r="M759" s="51"/>
      <c r="N759" s="51"/>
      <c r="O759" s="51">
        <v>0</v>
      </c>
      <c r="P759" s="55"/>
      <c r="Q759" s="51"/>
      <c r="R759" s="51"/>
      <c r="S759" s="55"/>
      <c r="T759" s="51">
        <v>0</v>
      </c>
      <c r="U759" s="55"/>
    </row>
    <row r="760" spans="1:25" ht="94.5" x14ac:dyDescent="0.2">
      <c r="A760" s="277" t="s">
        <v>407</v>
      </c>
      <c r="B760" s="278"/>
      <c r="C760" s="278"/>
      <c r="D760" s="278"/>
      <c r="E760" s="20" t="s">
        <v>408</v>
      </c>
      <c r="F760" s="20" t="s">
        <v>371</v>
      </c>
      <c r="G760" s="52">
        <f>G761+G763+G765</f>
        <v>1000000</v>
      </c>
      <c r="H760" s="52">
        <f t="shared" ref="H760:U760" si="396">H761+H763+H765</f>
        <v>1000000</v>
      </c>
      <c r="I760" s="52">
        <f t="shared" si="396"/>
        <v>1000000</v>
      </c>
      <c r="J760" s="52">
        <f t="shared" si="396"/>
        <v>1000000</v>
      </c>
      <c r="K760" s="52">
        <f t="shared" si="396"/>
        <v>1000000</v>
      </c>
      <c r="L760" s="22">
        <f t="shared" si="372"/>
        <v>100</v>
      </c>
      <c r="M760" s="52">
        <f t="shared" si="396"/>
        <v>25000000</v>
      </c>
      <c r="N760" s="52">
        <f t="shared" si="396"/>
        <v>25000000</v>
      </c>
      <c r="O760" s="52">
        <f t="shared" si="396"/>
        <v>0</v>
      </c>
      <c r="P760" s="52">
        <f t="shared" si="396"/>
        <v>0</v>
      </c>
      <c r="Q760" s="52">
        <f t="shared" si="396"/>
        <v>120000000</v>
      </c>
      <c r="R760" s="52">
        <f t="shared" si="396"/>
        <v>0</v>
      </c>
      <c r="S760" s="52">
        <f t="shared" si="396"/>
        <v>0</v>
      </c>
      <c r="T760" s="52">
        <f t="shared" si="396"/>
        <v>0</v>
      </c>
      <c r="U760" s="52">
        <f t="shared" si="396"/>
        <v>0</v>
      </c>
    </row>
    <row r="761" spans="1:25" s="23" customFormat="1" ht="15.75" hidden="1" x14ac:dyDescent="0.2">
      <c r="A761" s="24" t="s">
        <v>409</v>
      </c>
      <c r="B761" s="25">
        <v>11</v>
      </c>
      <c r="C761" s="49" t="s">
        <v>270</v>
      </c>
      <c r="D761" s="40">
        <v>386</v>
      </c>
      <c r="E761" s="20"/>
      <c r="F761" s="20"/>
      <c r="G761" s="52">
        <f>SUM(G762)</f>
        <v>1000000</v>
      </c>
      <c r="H761" s="52">
        <f t="shared" ref="H761:U761" si="397">SUM(H762)</f>
        <v>1000000</v>
      </c>
      <c r="I761" s="52">
        <f t="shared" si="397"/>
        <v>1000000</v>
      </c>
      <c r="J761" s="52">
        <f t="shared" si="397"/>
        <v>1000000</v>
      </c>
      <c r="K761" s="52">
        <f t="shared" si="397"/>
        <v>1000000</v>
      </c>
      <c r="L761" s="22">
        <f t="shared" si="372"/>
        <v>100</v>
      </c>
      <c r="M761" s="52">
        <f t="shared" si="397"/>
        <v>25000000</v>
      </c>
      <c r="N761" s="52">
        <f t="shared" si="397"/>
        <v>25000000</v>
      </c>
      <c r="O761" s="52">
        <f t="shared" si="397"/>
        <v>0</v>
      </c>
      <c r="P761" s="52">
        <f t="shared" si="397"/>
        <v>0</v>
      </c>
      <c r="Q761" s="52">
        <f t="shared" si="397"/>
        <v>120000000</v>
      </c>
      <c r="R761" s="52">
        <f t="shared" si="397"/>
        <v>0</v>
      </c>
      <c r="S761" s="52">
        <f t="shared" si="397"/>
        <v>0</v>
      </c>
      <c r="T761" s="52">
        <f t="shared" si="397"/>
        <v>0</v>
      </c>
      <c r="U761" s="52">
        <f t="shared" si="397"/>
        <v>0</v>
      </c>
      <c r="V761" s="21"/>
      <c r="W761" s="21"/>
      <c r="X761" s="21"/>
      <c r="Y761" s="12"/>
    </row>
    <row r="762" spans="1:25" ht="45" hidden="1" x14ac:dyDescent="0.2">
      <c r="A762" s="28" t="s">
        <v>409</v>
      </c>
      <c r="B762" s="29">
        <v>11</v>
      </c>
      <c r="C762" s="50" t="s">
        <v>270</v>
      </c>
      <c r="D762" s="31">
        <v>3861</v>
      </c>
      <c r="E762" s="32" t="s">
        <v>277</v>
      </c>
      <c r="F762" s="20"/>
      <c r="G762" s="51">
        <v>1000000</v>
      </c>
      <c r="H762" s="51">
        <v>1000000</v>
      </c>
      <c r="I762" s="51">
        <v>1000000</v>
      </c>
      <c r="J762" s="51">
        <v>1000000</v>
      </c>
      <c r="K762" s="51">
        <v>1000000</v>
      </c>
      <c r="L762" s="33">
        <f t="shared" si="372"/>
        <v>100</v>
      </c>
      <c r="M762" s="51">
        <v>25000000</v>
      </c>
      <c r="N762" s="51">
        <v>25000000</v>
      </c>
      <c r="O762" s="51"/>
      <c r="P762" s="51">
        <f>O762</f>
        <v>0</v>
      </c>
      <c r="Q762" s="51">
        <v>120000000</v>
      </c>
      <c r="R762" s="51"/>
      <c r="S762" s="51">
        <f>R762</f>
        <v>0</v>
      </c>
      <c r="T762" s="51">
        <v>0</v>
      </c>
      <c r="U762" s="51">
        <f>T762</f>
        <v>0</v>
      </c>
    </row>
    <row r="763" spans="1:25" s="23" customFormat="1" ht="15.75" hidden="1" x14ac:dyDescent="0.2">
      <c r="A763" s="24" t="s">
        <v>409</v>
      </c>
      <c r="B763" s="25">
        <v>12</v>
      </c>
      <c r="C763" s="49" t="s">
        <v>270</v>
      </c>
      <c r="D763" s="27">
        <v>386</v>
      </c>
      <c r="E763" s="20"/>
      <c r="F763" s="20"/>
      <c r="G763" s="52">
        <f>SUM(G764)</f>
        <v>0</v>
      </c>
      <c r="H763" s="52">
        <f t="shared" ref="H763:U763" si="398">SUM(H764)</f>
        <v>0</v>
      </c>
      <c r="I763" s="52">
        <f t="shared" si="398"/>
        <v>0</v>
      </c>
      <c r="J763" s="52">
        <f t="shared" si="398"/>
        <v>0</v>
      </c>
      <c r="K763" s="52">
        <f t="shared" si="398"/>
        <v>0</v>
      </c>
      <c r="L763" s="22" t="str">
        <f t="shared" si="372"/>
        <v>-</v>
      </c>
      <c r="M763" s="52">
        <f t="shared" si="398"/>
        <v>0</v>
      </c>
      <c r="N763" s="52">
        <f t="shared" si="398"/>
        <v>0</v>
      </c>
      <c r="O763" s="52">
        <f t="shared" si="398"/>
        <v>0</v>
      </c>
      <c r="P763" s="52">
        <f t="shared" si="398"/>
        <v>0</v>
      </c>
      <c r="Q763" s="52">
        <f t="shared" si="398"/>
        <v>0</v>
      </c>
      <c r="R763" s="52">
        <f t="shared" si="398"/>
        <v>0</v>
      </c>
      <c r="S763" s="52">
        <f t="shared" si="398"/>
        <v>0</v>
      </c>
      <c r="T763" s="52">
        <f t="shared" si="398"/>
        <v>0</v>
      </c>
      <c r="U763" s="52">
        <f t="shared" si="398"/>
        <v>0</v>
      </c>
      <c r="V763" s="21"/>
      <c r="W763" s="21"/>
      <c r="X763" s="21"/>
      <c r="Y763" s="12"/>
    </row>
    <row r="764" spans="1:25" ht="45" hidden="1" x14ac:dyDescent="0.2">
      <c r="A764" s="28" t="s">
        <v>409</v>
      </c>
      <c r="B764" s="29">
        <v>12</v>
      </c>
      <c r="C764" s="50" t="s">
        <v>270</v>
      </c>
      <c r="D764" s="31">
        <v>3861</v>
      </c>
      <c r="E764" s="32" t="s">
        <v>277</v>
      </c>
      <c r="F764" s="20"/>
      <c r="G764" s="51"/>
      <c r="H764" s="51"/>
      <c r="I764" s="51"/>
      <c r="J764" s="51"/>
      <c r="K764" s="51"/>
      <c r="L764" s="33" t="str">
        <f t="shared" si="372"/>
        <v>-</v>
      </c>
      <c r="M764" s="51"/>
      <c r="N764" s="51"/>
      <c r="O764" s="51">
        <v>0</v>
      </c>
      <c r="P764" s="51">
        <f>O764</f>
        <v>0</v>
      </c>
      <c r="Q764" s="51"/>
      <c r="R764" s="51"/>
      <c r="S764" s="51">
        <f>R764</f>
        <v>0</v>
      </c>
      <c r="T764" s="51">
        <v>0</v>
      </c>
      <c r="U764" s="51">
        <f>T764</f>
        <v>0</v>
      </c>
    </row>
    <row r="765" spans="1:25" s="23" customFormat="1" ht="15.75" hidden="1" x14ac:dyDescent="0.2">
      <c r="A765" s="24" t="s">
        <v>409</v>
      </c>
      <c r="B765" s="25">
        <v>51</v>
      </c>
      <c r="C765" s="49" t="s">
        <v>270</v>
      </c>
      <c r="D765" s="27">
        <v>386</v>
      </c>
      <c r="E765" s="20"/>
      <c r="F765" s="20"/>
      <c r="G765" s="52">
        <f>SUM(G766)</f>
        <v>0</v>
      </c>
      <c r="H765" s="52">
        <f t="shared" ref="H765:U765" si="399">SUM(H766)</f>
        <v>0</v>
      </c>
      <c r="I765" s="52">
        <f t="shared" si="399"/>
        <v>0</v>
      </c>
      <c r="J765" s="52">
        <f t="shared" si="399"/>
        <v>0</v>
      </c>
      <c r="K765" s="52">
        <f t="shared" si="399"/>
        <v>0</v>
      </c>
      <c r="L765" s="22" t="str">
        <f t="shared" si="372"/>
        <v>-</v>
      </c>
      <c r="M765" s="52">
        <f t="shared" si="399"/>
        <v>0</v>
      </c>
      <c r="N765" s="52">
        <f t="shared" si="399"/>
        <v>0</v>
      </c>
      <c r="O765" s="52">
        <f t="shared" si="399"/>
        <v>0</v>
      </c>
      <c r="P765" s="52">
        <f t="shared" si="399"/>
        <v>0</v>
      </c>
      <c r="Q765" s="52">
        <f t="shared" si="399"/>
        <v>0</v>
      </c>
      <c r="R765" s="52">
        <f t="shared" si="399"/>
        <v>0</v>
      </c>
      <c r="S765" s="52">
        <f t="shared" si="399"/>
        <v>0</v>
      </c>
      <c r="T765" s="52">
        <f t="shared" si="399"/>
        <v>0</v>
      </c>
      <c r="U765" s="52">
        <f t="shared" si="399"/>
        <v>0</v>
      </c>
      <c r="V765" s="21"/>
      <c r="W765" s="21"/>
      <c r="X765" s="21"/>
      <c r="Y765" s="12"/>
    </row>
    <row r="766" spans="1:25" ht="45" hidden="1" x14ac:dyDescent="0.2">
      <c r="A766" s="28" t="s">
        <v>409</v>
      </c>
      <c r="B766" s="29">
        <v>51</v>
      </c>
      <c r="C766" s="50" t="s">
        <v>270</v>
      </c>
      <c r="D766" s="31">
        <v>3861</v>
      </c>
      <c r="E766" s="32" t="s">
        <v>277</v>
      </c>
      <c r="F766" s="20"/>
      <c r="G766" s="51"/>
      <c r="H766" s="51"/>
      <c r="I766" s="51"/>
      <c r="J766" s="55"/>
      <c r="K766" s="51"/>
      <c r="L766" s="33" t="str">
        <f t="shared" si="372"/>
        <v>-</v>
      </c>
      <c r="M766" s="51"/>
      <c r="N766" s="51"/>
      <c r="O766" s="51">
        <v>0</v>
      </c>
      <c r="P766" s="55"/>
      <c r="Q766" s="51"/>
      <c r="R766" s="51"/>
      <c r="S766" s="55"/>
      <c r="T766" s="51">
        <v>0</v>
      </c>
      <c r="U766" s="55"/>
    </row>
    <row r="767" spans="1:25" s="23" customFormat="1" ht="31.5" x14ac:dyDescent="0.2">
      <c r="A767" s="281" t="s">
        <v>93</v>
      </c>
      <c r="B767" s="281"/>
      <c r="C767" s="281"/>
      <c r="D767" s="281"/>
      <c r="E767" s="38" t="s">
        <v>410</v>
      </c>
      <c r="F767" s="20"/>
      <c r="G767" s="52">
        <f>G768+G770+G772</f>
        <v>0</v>
      </c>
      <c r="H767" s="52">
        <f t="shared" ref="H767:U767" si="400">H768+H770+H772</f>
        <v>0</v>
      </c>
      <c r="I767" s="52">
        <f t="shared" si="400"/>
        <v>0</v>
      </c>
      <c r="J767" s="52">
        <f t="shared" si="400"/>
        <v>0</v>
      </c>
      <c r="K767" s="52">
        <f t="shared" si="400"/>
        <v>0</v>
      </c>
      <c r="L767" s="22" t="str">
        <f t="shared" si="372"/>
        <v>-</v>
      </c>
      <c r="M767" s="52">
        <f t="shared" si="400"/>
        <v>0</v>
      </c>
      <c r="N767" s="52">
        <f t="shared" si="400"/>
        <v>0</v>
      </c>
      <c r="O767" s="52">
        <f t="shared" si="400"/>
        <v>0</v>
      </c>
      <c r="P767" s="52">
        <f t="shared" si="400"/>
        <v>0</v>
      </c>
      <c r="Q767" s="52">
        <f t="shared" si="400"/>
        <v>0</v>
      </c>
      <c r="R767" s="52">
        <f t="shared" si="400"/>
        <v>0</v>
      </c>
      <c r="S767" s="52">
        <f t="shared" si="400"/>
        <v>0</v>
      </c>
      <c r="T767" s="52">
        <f t="shared" si="400"/>
        <v>0</v>
      </c>
      <c r="U767" s="52">
        <f t="shared" si="400"/>
        <v>0</v>
      </c>
      <c r="V767" s="21"/>
      <c r="W767" s="21"/>
      <c r="X767" s="21"/>
      <c r="Y767" s="12"/>
    </row>
    <row r="768" spans="1:25" s="23" customFormat="1" ht="15.75" hidden="1" x14ac:dyDescent="0.2">
      <c r="A768" s="24"/>
      <c r="B768" s="25">
        <v>11</v>
      </c>
      <c r="C768" s="49" t="s">
        <v>270</v>
      </c>
      <c r="D768" s="27">
        <v>386</v>
      </c>
      <c r="E768" s="20"/>
      <c r="F768" s="20"/>
      <c r="G768" s="52">
        <f>SUM(G769)</f>
        <v>0</v>
      </c>
      <c r="H768" s="52">
        <f t="shared" ref="H768:U768" si="401">SUM(H769)</f>
        <v>0</v>
      </c>
      <c r="I768" s="52">
        <f t="shared" si="401"/>
        <v>0</v>
      </c>
      <c r="J768" s="52">
        <f t="shared" si="401"/>
        <v>0</v>
      </c>
      <c r="K768" s="52">
        <f t="shared" si="401"/>
        <v>0</v>
      </c>
      <c r="L768" s="22" t="str">
        <f t="shared" si="372"/>
        <v>-</v>
      </c>
      <c r="M768" s="52">
        <f t="shared" si="401"/>
        <v>0</v>
      </c>
      <c r="N768" s="52">
        <f t="shared" si="401"/>
        <v>0</v>
      </c>
      <c r="O768" s="52">
        <f t="shared" si="401"/>
        <v>0</v>
      </c>
      <c r="P768" s="52">
        <f t="shared" si="401"/>
        <v>0</v>
      </c>
      <c r="Q768" s="52">
        <f t="shared" si="401"/>
        <v>0</v>
      </c>
      <c r="R768" s="52">
        <f t="shared" si="401"/>
        <v>0</v>
      </c>
      <c r="S768" s="52">
        <f t="shared" si="401"/>
        <v>0</v>
      </c>
      <c r="T768" s="52">
        <f t="shared" si="401"/>
        <v>0</v>
      </c>
      <c r="U768" s="52">
        <f t="shared" si="401"/>
        <v>0</v>
      </c>
      <c r="V768" s="21"/>
      <c r="W768" s="21"/>
      <c r="X768" s="21"/>
      <c r="Y768" s="12"/>
    </row>
    <row r="769" spans="1:25" ht="15.75" hidden="1" x14ac:dyDescent="0.2">
      <c r="A769" s="41"/>
      <c r="B769" s="42">
        <v>11</v>
      </c>
      <c r="C769" s="59" t="s">
        <v>270</v>
      </c>
      <c r="D769" s="44" t="s">
        <v>400</v>
      </c>
      <c r="E769" s="36"/>
      <c r="F769" s="20"/>
      <c r="G769" s="51"/>
      <c r="H769" s="51"/>
      <c r="I769" s="51"/>
      <c r="J769" s="51"/>
      <c r="K769" s="51"/>
      <c r="L769" s="33" t="str">
        <f t="shared" si="372"/>
        <v>-</v>
      </c>
      <c r="M769" s="51"/>
      <c r="N769" s="51"/>
      <c r="O769" s="51">
        <v>0</v>
      </c>
      <c r="P769" s="51">
        <f>O769</f>
        <v>0</v>
      </c>
      <c r="Q769" s="51"/>
      <c r="R769" s="51"/>
      <c r="S769" s="51">
        <f>R769</f>
        <v>0</v>
      </c>
      <c r="T769" s="51"/>
      <c r="U769" s="51">
        <f>T769</f>
        <v>0</v>
      </c>
    </row>
    <row r="770" spans="1:25" s="23" customFormat="1" ht="15.75" hidden="1" x14ac:dyDescent="0.2">
      <c r="A770" s="24"/>
      <c r="B770" s="25">
        <v>12</v>
      </c>
      <c r="C770" s="49" t="s">
        <v>270</v>
      </c>
      <c r="D770" s="27">
        <v>386</v>
      </c>
      <c r="E770" s="20"/>
      <c r="F770" s="20"/>
      <c r="G770" s="52">
        <f>SUM(G771)</f>
        <v>0</v>
      </c>
      <c r="H770" s="52">
        <f t="shared" ref="H770:U770" si="402">SUM(H771)</f>
        <v>0</v>
      </c>
      <c r="I770" s="52">
        <f t="shared" si="402"/>
        <v>0</v>
      </c>
      <c r="J770" s="52">
        <f t="shared" si="402"/>
        <v>0</v>
      </c>
      <c r="K770" s="52">
        <f t="shared" si="402"/>
        <v>0</v>
      </c>
      <c r="L770" s="22" t="str">
        <f t="shared" si="372"/>
        <v>-</v>
      </c>
      <c r="M770" s="52">
        <f t="shared" si="402"/>
        <v>0</v>
      </c>
      <c r="N770" s="52">
        <f t="shared" si="402"/>
        <v>0</v>
      </c>
      <c r="O770" s="52">
        <f t="shared" si="402"/>
        <v>0</v>
      </c>
      <c r="P770" s="52">
        <f t="shared" si="402"/>
        <v>0</v>
      </c>
      <c r="Q770" s="52">
        <f t="shared" si="402"/>
        <v>0</v>
      </c>
      <c r="R770" s="52">
        <f t="shared" si="402"/>
        <v>0</v>
      </c>
      <c r="S770" s="52">
        <f t="shared" si="402"/>
        <v>0</v>
      </c>
      <c r="T770" s="52">
        <f t="shared" si="402"/>
        <v>0</v>
      </c>
      <c r="U770" s="52">
        <f t="shared" si="402"/>
        <v>0</v>
      </c>
      <c r="V770" s="21"/>
      <c r="W770" s="21"/>
      <c r="X770" s="21"/>
      <c r="Y770" s="12"/>
    </row>
    <row r="771" spans="1:25" ht="15.75" hidden="1" x14ac:dyDescent="0.2">
      <c r="A771" s="41"/>
      <c r="B771" s="42">
        <v>12</v>
      </c>
      <c r="C771" s="59" t="s">
        <v>270</v>
      </c>
      <c r="D771" s="44" t="s">
        <v>400</v>
      </c>
      <c r="E771" s="36"/>
      <c r="F771" s="20"/>
      <c r="G771" s="51"/>
      <c r="H771" s="51"/>
      <c r="I771" s="51"/>
      <c r="J771" s="51"/>
      <c r="K771" s="51"/>
      <c r="L771" s="33" t="str">
        <f t="shared" si="372"/>
        <v>-</v>
      </c>
      <c r="M771" s="51"/>
      <c r="N771" s="51"/>
      <c r="O771" s="51"/>
      <c r="P771" s="51">
        <f>O771</f>
        <v>0</v>
      </c>
      <c r="Q771" s="51"/>
      <c r="R771" s="51"/>
      <c r="S771" s="51">
        <f>R771</f>
        <v>0</v>
      </c>
      <c r="T771" s="51"/>
      <c r="U771" s="51">
        <f>T771</f>
        <v>0</v>
      </c>
    </row>
    <row r="772" spans="1:25" s="23" customFormat="1" ht="15.75" hidden="1" x14ac:dyDescent="0.2">
      <c r="A772" s="24"/>
      <c r="B772" s="25">
        <v>51</v>
      </c>
      <c r="C772" s="49" t="s">
        <v>270</v>
      </c>
      <c r="D772" s="27">
        <v>386</v>
      </c>
      <c r="E772" s="20"/>
      <c r="F772" s="20"/>
      <c r="G772" s="52">
        <f>SUM(G773)</f>
        <v>0</v>
      </c>
      <c r="H772" s="52">
        <f t="shared" ref="H772:U772" si="403">SUM(H773)</f>
        <v>0</v>
      </c>
      <c r="I772" s="52">
        <f t="shared" si="403"/>
        <v>0</v>
      </c>
      <c r="J772" s="52">
        <f t="shared" si="403"/>
        <v>0</v>
      </c>
      <c r="K772" s="52">
        <f t="shared" si="403"/>
        <v>0</v>
      </c>
      <c r="L772" s="22" t="str">
        <f t="shared" si="372"/>
        <v>-</v>
      </c>
      <c r="M772" s="52">
        <f t="shared" si="403"/>
        <v>0</v>
      </c>
      <c r="N772" s="52">
        <f t="shared" si="403"/>
        <v>0</v>
      </c>
      <c r="O772" s="52">
        <f t="shared" si="403"/>
        <v>0</v>
      </c>
      <c r="P772" s="52">
        <f t="shared" si="403"/>
        <v>0</v>
      </c>
      <c r="Q772" s="52">
        <f t="shared" si="403"/>
        <v>0</v>
      </c>
      <c r="R772" s="52">
        <f t="shared" si="403"/>
        <v>0</v>
      </c>
      <c r="S772" s="52">
        <f t="shared" si="403"/>
        <v>0</v>
      </c>
      <c r="T772" s="52">
        <f t="shared" si="403"/>
        <v>0</v>
      </c>
      <c r="U772" s="52">
        <f t="shared" si="403"/>
        <v>0</v>
      </c>
      <c r="V772" s="21"/>
      <c r="W772" s="21"/>
      <c r="X772" s="21"/>
      <c r="Y772" s="12"/>
    </row>
    <row r="773" spans="1:25" ht="15.75" hidden="1" x14ac:dyDescent="0.2">
      <c r="A773" s="41"/>
      <c r="B773" s="42">
        <v>51</v>
      </c>
      <c r="C773" s="59" t="s">
        <v>270</v>
      </c>
      <c r="D773" s="44" t="s">
        <v>400</v>
      </c>
      <c r="E773" s="36"/>
      <c r="F773" s="20"/>
      <c r="G773" s="51"/>
      <c r="H773" s="51"/>
      <c r="I773" s="51"/>
      <c r="J773" s="55"/>
      <c r="K773" s="51"/>
      <c r="L773" s="33" t="str">
        <f t="shared" si="372"/>
        <v>-</v>
      </c>
      <c r="M773" s="51"/>
      <c r="N773" s="51"/>
      <c r="O773" s="51"/>
      <c r="P773" s="55"/>
      <c r="Q773" s="51"/>
      <c r="R773" s="51"/>
      <c r="S773" s="55"/>
      <c r="T773" s="51"/>
      <c r="U773" s="55"/>
    </row>
    <row r="774" spans="1:25" s="23" customFormat="1" ht="48" customHeight="1" x14ac:dyDescent="0.2">
      <c r="A774" s="281" t="s">
        <v>93</v>
      </c>
      <c r="B774" s="281"/>
      <c r="C774" s="281"/>
      <c r="D774" s="281"/>
      <c r="E774" s="38" t="s">
        <v>411</v>
      </c>
      <c r="F774" s="20"/>
      <c r="G774" s="52">
        <f>G775+G777</f>
        <v>0</v>
      </c>
      <c r="H774" s="52">
        <f t="shared" ref="H774:U774" si="404">H775+H777</f>
        <v>0</v>
      </c>
      <c r="I774" s="52">
        <f t="shared" si="404"/>
        <v>0</v>
      </c>
      <c r="J774" s="52">
        <f t="shared" si="404"/>
        <v>0</v>
      </c>
      <c r="K774" s="52">
        <f t="shared" si="404"/>
        <v>0</v>
      </c>
      <c r="L774" s="22" t="str">
        <f t="shared" si="372"/>
        <v>-</v>
      </c>
      <c r="M774" s="52">
        <f t="shared" si="404"/>
        <v>0</v>
      </c>
      <c r="N774" s="52">
        <f t="shared" si="404"/>
        <v>0</v>
      </c>
      <c r="O774" s="52">
        <f t="shared" si="404"/>
        <v>0</v>
      </c>
      <c r="P774" s="52">
        <f t="shared" si="404"/>
        <v>0</v>
      </c>
      <c r="Q774" s="52">
        <f t="shared" si="404"/>
        <v>0</v>
      </c>
      <c r="R774" s="52">
        <f t="shared" si="404"/>
        <v>0</v>
      </c>
      <c r="S774" s="52">
        <f t="shared" si="404"/>
        <v>0</v>
      </c>
      <c r="T774" s="52">
        <f t="shared" si="404"/>
        <v>0</v>
      </c>
      <c r="U774" s="52">
        <f t="shared" si="404"/>
        <v>0</v>
      </c>
      <c r="V774" s="21"/>
      <c r="W774" s="21"/>
      <c r="X774" s="21"/>
      <c r="Y774" s="12"/>
    </row>
    <row r="775" spans="1:25" s="23" customFormat="1" ht="15.75" hidden="1" x14ac:dyDescent="0.2">
      <c r="A775" s="24"/>
      <c r="B775" s="25">
        <v>12</v>
      </c>
      <c r="C775" s="49" t="s">
        <v>270</v>
      </c>
      <c r="D775" s="27">
        <v>386</v>
      </c>
      <c r="E775" s="20"/>
      <c r="F775" s="20"/>
      <c r="G775" s="52">
        <f>SUM(G776)</f>
        <v>0</v>
      </c>
      <c r="H775" s="52">
        <f t="shared" ref="H775:U775" si="405">SUM(H776)</f>
        <v>0</v>
      </c>
      <c r="I775" s="52">
        <f t="shared" si="405"/>
        <v>0</v>
      </c>
      <c r="J775" s="52">
        <f t="shared" si="405"/>
        <v>0</v>
      </c>
      <c r="K775" s="52">
        <f t="shared" si="405"/>
        <v>0</v>
      </c>
      <c r="L775" s="22" t="str">
        <f t="shared" si="372"/>
        <v>-</v>
      </c>
      <c r="M775" s="52">
        <f t="shared" si="405"/>
        <v>0</v>
      </c>
      <c r="N775" s="52">
        <f t="shared" si="405"/>
        <v>0</v>
      </c>
      <c r="O775" s="52">
        <f t="shared" si="405"/>
        <v>0</v>
      </c>
      <c r="P775" s="52">
        <f t="shared" si="405"/>
        <v>0</v>
      </c>
      <c r="Q775" s="52">
        <f t="shared" si="405"/>
        <v>0</v>
      </c>
      <c r="R775" s="52">
        <f t="shared" si="405"/>
        <v>0</v>
      </c>
      <c r="S775" s="52">
        <f t="shared" si="405"/>
        <v>0</v>
      </c>
      <c r="T775" s="52">
        <f t="shared" si="405"/>
        <v>0</v>
      </c>
      <c r="U775" s="52">
        <f t="shared" si="405"/>
        <v>0</v>
      </c>
      <c r="V775" s="21"/>
      <c r="W775" s="21"/>
      <c r="X775" s="21"/>
      <c r="Y775" s="12"/>
    </row>
    <row r="776" spans="1:25" ht="15.75" hidden="1" x14ac:dyDescent="0.2">
      <c r="A776" s="41"/>
      <c r="B776" s="42">
        <v>12</v>
      </c>
      <c r="C776" s="59" t="s">
        <v>270</v>
      </c>
      <c r="D776" s="44" t="s">
        <v>400</v>
      </c>
      <c r="E776" s="36"/>
      <c r="F776" s="20"/>
      <c r="G776" s="51"/>
      <c r="H776" s="51"/>
      <c r="I776" s="51"/>
      <c r="J776" s="51"/>
      <c r="K776" s="51"/>
      <c r="L776" s="33" t="str">
        <f t="shared" si="372"/>
        <v>-</v>
      </c>
      <c r="M776" s="51"/>
      <c r="N776" s="51"/>
      <c r="O776" s="51">
        <v>0</v>
      </c>
      <c r="P776" s="51">
        <f>O776</f>
        <v>0</v>
      </c>
      <c r="Q776" s="51"/>
      <c r="R776" s="51"/>
      <c r="S776" s="51">
        <f>R776</f>
        <v>0</v>
      </c>
      <c r="T776" s="51"/>
      <c r="U776" s="51">
        <f>T776</f>
        <v>0</v>
      </c>
    </row>
    <row r="777" spans="1:25" s="23" customFormat="1" ht="15.75" hidden="1" x14ac:dyDescent="0.2">
      <c r="A777" s="24"/>
      <c r="B777" s="25">
        <v>51</v>
      </c>
      <c r="C777" s="49" t="s">
        <v>270</v>
      </c>
      <c r="D777" s="27">
        <v>386</v>
      </c>
      <c r="E777" s="20"/>
      <c r="F777" s="20"/>
      <c r="G777" s="52">
        <f>SUM(G778)</f>
        <v>0</v>
      </c>
      <c r="H777" s="52">
        <f t="shared" ref="H777:U777" si="406">SUM(H778)</f>
        <v>0</v>
      </c>
      <c r="I777" s="52">
        <f t="shared" si="406"/>
        <v>0</v>
      </c>
      <c r="J777" s="52">
        <f t="shared" si="406"/>
        <v>0</v>
      </c>
      <c r="K777" s="52">
        <f t="shared" si="406"/>
        <v>0</v>
      </c>
      <c r="L777" s="22" t="str">
        <f t="shared" si="372"/>
        <v>-</v>
      </c>
      <c r="M777" s="52">
        <f t="shared" si="406"/>
        <v>0</v>
      </c>
      <c r="N777" s="52">
        <f t="shared" si="406"/>
        <v>0</v>
      </c>
      <c r="O777" s="52">
        <f t="shared" si="406"/>
        <v>0</v>
      </c>
      <c r="P777" s="52">
        <f t="shared" si="406"/>
        <v>0</v>
      </c>
      <c r="Q777" s="52">
        <f t="shared" si="406"/>
        <v>0</v>
      </c>
      <c r="R777" s="52">
        <f t="shared" si="406"/>
        <v>0</v>
      </c>
      <c r="S777" s="52">
        <f t="shared" si="406"/>
        <v>0</v>
      </c>
      <c r="T777" s="52">
        <f t="shared" si="406"/>
        <v>0</v>
      </c>
      <c r="U777" s="52">
        <f t="shared" si="406"/>
        <v>0</v>
      </c>
      <c r="V777" s="21"/>
      <c r="W777" s="21"/>
      <c r="X777" s="21"/>
      <c r="Y777" s="12"/>
    </row>
    <row r="778" spans="1:25" ht="15.75" hidden="1" x14ac:dyDescent="0.2">
      <c r="A778" s="41"/>
      <c r="B778" s="42">
        <v>51</v>
      </c>
      <c r="C778" s="59" t="s">
        <v>270</v>
      </c>
      <c r="D778" s="44" t="s">
        <v>400</v>
      </c>
      <c r="E778" s="36"/>
      <c r="F778" s="20"/>
      <c r="G778" s="51"/>
      <c r="H778" s="51"/>
      <c r="I778" s="51"/>
      <c r="J778" s="55"/>
      <c r="K778" s="51"/>
      <c r="L778" s="33" t="str">
        <f t="shared" si="372"/>
        <v>-</v>
      </c>
      <c r="M778" s="51"/>
      <c r="N778" s="51"/>
      <c r="O778" s="51">
        <v>0</v>
      </c>
      <c r="P778" s="55"/>
      <c r="Q778" s="51"/>
      <c r="R778" s="51"/>
      <c r="S778" s="55"/>
      <c r="T778" s="51"/>
      <c r="U778" s="55"/>
    </row>
    <row r="779" spans="1:25" s="23" customFormat="1" ht="31.5" x14ac:dyDescent="0.2">
      <c r="A779" s="281" t="s">
        <v>93</v>
      </c>
      <c r="B779" s="281"/>
      <c r="C779" s="281"/>
      <c r="D779" s="281"/>
      <c r="E779" s="38" t="s">
        <v>412</v>
      </c>
      <c r="F779" s="20"/>
      <c r="G779" s="52">
        <f>G780+G782</f>
        <v>0</v>
      </c>
      <c r="H779" s="52">
        <f t="shared" ref="H779:U779" si="407">H780+H782</f>
        <v>0</v>
      </c>
      <c r="I779" s="52">
        <f t="shared" si="407"/>
        <v>0</v>
      </c>
      <c r="J779" s="52">
        <f t="shared" si="407"/>
        <v>0</v>
      </c>
      <c r="K779" s="52">
        <f t="shared" si="407"/>
        <v>0</v>
      </c>
      <c r="L779" s="22" t="str">
        <f t="shared" si="372"/>
        <v>-</v>
      </c>
      <c r="M779" s="52">
        <f t="shared" si="407"/>
        <v>0</v>
      </c>
      <c r="N779" s="52">
        <f t="shared" si="407"/>
        <v>0</v>
      </c>
      <c r="O779" s="52">
        <f t="shared" si="407"/>
        <v>0</v>
      </c>
      <c r="P779" s="52">
        <f t="shared" si="407"/>
        <v>0</v>
      </c>
      <c r="Q779" s="52">
        <f t="shared" si="407"/>
        <v>0</v>
      </c>
      <c r="R779" s="52">
        <f t="shared" si="407"/>
        <v>0</v>
      </c>
      <c r="S779" s="52">
        <f t="shared" si="407"/>
        <v>0</v>
      </c>
      <c r="T779" s="52">
        <f t="shared" si="407"/>
        <v>0</v>
      </c>
      <c r="U779" s="52">
        <f t="shared" si="407"/>
        <v>0</v>
      </c>
      <c r="V779" s="21"/>
      <c r="W779" s="21"/>
      <c r="X779" s="21"/>
      <c r="Y779" s="12"/>
    </row>
    <row r="780" spans="1:25" s="23" customFormat="1" ht="15.75" hidden="1" x14ac:dyDescent="0.2">
      <c r="A780" s="24"/>
      <c r="B780" s="25">
        <v>12</v>
      </c>
      <c r="C780" s="49" t="s">
        <v>270</v>
      </c>
      <c r="D780" s="27">
        <v>386</v>
      </c>
      <c r="E780" s="20"/>
      <c r="F780" s="20"/>
      <c r="G780" s="52">
        <f>SUM(G781)</f>
        <v>0</v>
      </c>
      <c r="H780" s="52">
        <f t="shared" ref="H780:U780" si="408">SUM(H781)</f>
        <v>0</v>
      </c>
      <c r="I780" s="52">
        <f t="shared" si="408"/>
        <v>0</v>
      </c>
      <c r="J780" s="52">
        <f t="shared" si="408"/>
        <v>0</v>
      </c>
      <c r="K780" s="52">
        <f t="shared" si="408"/>
        <v>0</v>
      </c>
      <c r="L780" s="22" t="str">
        <f t="shared" si="372"/>
        <v>-</v>
      </c>
      <c r="M780" s="52">
        <f t="shared" si="408"/>
        <v>0</v>
      </c>
      <c r="N780" s="52">
        <f t="shared" si="408"/>
        <v>0</v>
      </c>
      <c r="O780" s="52">
        <f t="shared" si="408"/>
        <v>0</v>
      </c>
      <c r="P780" s="52">
        <f t="shared" si="408"/>
        <v>0</v>
      </c>
      <c r="Q780" s="52">
        <f t="shared" si="408"/>
        <v>0</v>
      </c>
      <c r="R780" s="52">
        <f t="shared" si="408"/>
        <v>0</v>
      </c>
      <c r="S780" s="52">
        <f t="shared" si="408"/>
        <v>0</v>
      </c>
      <c r="T780" s="52">
        <f t="shared" si="408"/>
        <v>0</v>
      </c>
      <c r="U780" s="52">
        <f t="shared" si="408"/>
        <v>0</v>
      </c>
      <c r="V780" s="21"/>
      <c r="W780" s="21"/>
      <c r="X780" s="21"/>
      <c r="Y780" s="12"/>
    </row>
    <row r="781" spans="1:25" ht="15.75" hidden="1" x14ac:dyDescent="0.2">
      <c r="A781" s="41"/>
      <c r="B781" s="42">
        <v>12</v>
      </c>
      <c r="C781" s="59" t="s">
        <v>270</v>
      </c>
      <c r="D781" s="44" t="s">
        <v>400</v>
      </c>
      <c r="E781" s="36"/>
      <c r="F781" s="20"/>
      <c r="G781" s="51"/>
      <c r="H781" s="51"/>
      <c r="I781" s="51"/>
      <c r="J781" s="51"/>
      <c r="K781" s="51"/>
      <c r="L781" s="33" t="str">
        <f t="shared" si="372"/>
        <v>-</v>
      </c>
      <c r="M781" s="51"/>
      <c r="N781" s="51"/>
      <c r="O781" s="51">
        <v>0</v>
      </c>
      <c r="P781" s="51">
        <f>O781</f>
        <v>0</v>
      </c>
      <c r="Q781" s="51"/>
      <c r="R781" s="51"/>
      <c r="S781" s="51">
        <f>R781</f>
        <v>0</v>
      </c>
      <c r="T781" s="51"/>
      <c r="U781" s="51">
        <f>T781</f>
        <v>0</v>
      </c>
    </row>
    <row r="782" spans="1:25" s="23" customFormat="1" ht="15.75" hidden="1" x14ac:dyDescent="0.2">
      <c r="A782" s="24"/>
      <c r="B782" s="25">
        <v>51</v>
      </c>
      <c r="C782" s="49" t="s">
        <v>270</v>
      </c>
      <c r="D782" s="27">
        <v>386</v>
      </c>
      <c r="E782" s="20"/>
      <c r="F782" s="20"/>
      <c r="G782" s="52">
        <f>SUM(G783)</f>
        <v>0</v>
      </c>
      <c r="H782" s="52">
        <f t="shared" ref="H782:U782" si="409">SUM(H783)</f>
        <v>0</v>
      </c>
      <c r="I782" s="52">
        <f t="shared" si="409"/>
        <v>0</v>
      </c>
      <c r="J782" s="52">
        <f t="shared" si="409"/>
        <v>0</v>
      </c>
      <c r="K782" s="52">
        <f t="shared" si="409"/>
        <v>0</v>
      </c>
      <c r="L782" s="22" t="str">
        <f t="shared" si="372"/>
        <v>-</v>
      </c>
      <c r="M782" s="52">
        <f t="shared" si="409"/>
        <v>0</v>
      </c>
      <c r="N782" s="52">
        <f t="shared" si="409"/>
        <v>0</v>
      </c>
      <c r="O782" s="52">
        <f t="shared" si="409"/>
        <v>0</v>
      </c>
      <c r="P782" s="52">
        <f t="shared" si="409"/>
        <v>0</v>
      </c>
      <c r="Q782" s="52">
        <f t="shared" si="409"/>
        <v>0</v>
      </c>
      <c r="R782" s="52">
        <f t="shared" si="409"/>
        <v>0</v>
      </c>
      <c r="S782" s="52">
        <f t="shared" si="409"/>
        <v>0</v>
      </c>
      <c r="T782" s="52">
        <f t="shared" si="409"/>
        <v>0</v>
      </c>
      <c r="U782" s="52">
        <f t="shared" si="409"/>
        <v>0</v>
      </c>
      <c r="V782" s="21"/>
      <c r="W782" s="21"/>
      <c r="X782" s="21"/>
      <c r="Y782" s="12"/>
    </row>
    <row r="783" spans="1:25" ht="15.75" hidden="1" x14ac:dyDescent="0.2">
      <c r="A783" s="41"/>
      <c r="B783" s="42">
        <v>51</v>
      </c>
      <c r="C783" s="59" t="s">
        <v>270</v>
      </c>
      <c r="D783" s="44" t="s">
        <v>400</v>
      </c>
      <c r="E783" s="36"/>
      <c r="F783" s="20"/>
      <c r="G783" s="51"/>
      <c r="H783" s="51"/>
      <c r="I783" s="51"/>
      <c r="J783" s="55"/>
      <c r="K783" s="51"/>
      <c r="L783" s="33" t="str">
        <f t="shared" si="372"/>
        <v>-</v>
      </c>
      <c r="M783" s="51"/>
      <c r="N783" s="51"/>
      <c r="O783" s="51">
        <v>0</v>
      </c>
      <c r="P783" s="55"/>
      <c r="Q783" s="51"/>
      <c r="R783" s="51"/>
      <c r="S783" s="55"/>
      <c r="T783" s="51"/>
      <c r="U783" s="55"/>
    </row>
    <row r="784" spans="1:25" s="23" customFormat="1" ht="65.25" customHeight="1" x14ac:dyDescent="0.2">
      <c r="A784" s="277" t="s">
        <v>413</v>
      </c>
      <c r="B784" s="277"/>
      <c r="C784" s="277"/>
      <c r="D784" s="277"/>
      <c r="E784" s="20" t="s">
        <v>414</v>
      </c>
      <c r="F784" s="20" t="s">
        <v>30</v>
      </c>
      <c r="G784" s="21">
        <f>SUM(G785)</f>
        <v>285000</v>
      </c>
      <c r="H784" s="21">
        <f t="shared" ref="H784:U785" si="410">SUM(H785)</f>
        <v>285000</v>
      </c>
      <c r="I784" s="21">
        <f t="shared" si="410"/>
        <v>285000</v>
      </c>
      <c r="J784" s="21">
        <f t="shared" si="410"/>
        <v>285000</v>
      </c>
      <c r="K784" s="21">
        <f t="shared" si="410"/>
        <v>134079.69</v>
      </c>
      <c r="L784" s="22">
        <f t="shared" si="372"/>
        <v>47.045505263157892</v>
      </c>
      <c r="M784" s="21">
        <f t="shared" si="410"/>
        <v>0</v>
      </c>
      <c r="N784" s="21">
        <f t="shared" si="410"/>
        <v>0</v>
      </c>
      <c r="O784" s="21">
        <f t="shared" si="410"/>
        <v>0</v>
      </c>
      <c r="P784" s="21">
        <f t="shared" si="410"/>
        <v>0</v>
      </c>
      <c r="Q784" s="21">
        <f t="shared" si="410"/>
        <v>0</v>
      </c>
      <c r="R784" s="21">
        <f t="shared" si="410"/>
        <v>0</v>
      </c>
      <c r="S784" s="21">
        <f t="shared" si="410"/>
        <v>0</v>
      </c>
      <c r="T784" s="21">
        <f t="shared" si="410"/>
        <v>0</v>
      </c>
      <c r="U784" s="21">
        <f t="shared" si="410"/>
        <v>0</v>
      </c>
      <c r="V784" s="21"/>
      <c r="W784" s="21"/>
      <c r="X784" s="21"/>
      <c r="Y784" s="12"/>
    </row>
    <row r="785" spans="1:25" s="23" customFormat="1" ht="15.75" hidden="1" x14ac:dyDescent="0.2">
      <c r="A785" s="24" t="s">
        <v>413</v>
      </c>
      <c r="B785" s="25">
        <v>11</v>
      </c>
      <c r="C785" s="49" t="s">
        <v>142</v>
      </c>
      <c r="D785" s="40">
        <v>329</v>
      </c>
      <c r="E785" s="20"/>
      <c r="F785" s="20"/>
      <c r="G785" s="21">
        <f>SUM(G786)</f>
        <v>285000</v>
      </c>
      <c r="H785" s="21">
        <f t="shared" si="410"/>
        <v>285000</v>
      </c>
      <c r="I785" s="21">
        <f t="shared" si="410"/>
        <v>285000</v>
      </c>
      <c r="J785" s="21">
        <f t="shared" si="410"/>
        <v>285000</v>
      </c>
      <c r="K785" s="21">
        <f t="shared" si="410"/>
        <v>134079.69</v>
      </c>
      <c r="L785" s="22">
        <f t="shared" si="372"/>
        <v>47.045505263157892</v>
      </c>
      <c r="M785" s="21">
        <f t="shared" si="410"/>
        <v>0</v>
      </c>
      <c r="N785" s="21">
        <f t="shared" si="410"/>
        <v>0</v>
      </c>
      <c r="O785" s="21">
        <f t="shared" si="410"/>
        <v>0</v>
      </c>
      <c r="P785" s="21">
        <f t="shared" si="410"/>
        <v>0</v>
      </c>
      <c r="Q785" s="21">
        <f t="shared" si="410"/>
        <v>0</v>
      </c>
      <c r="R785" s="21">
        <f t="shared" si="410"/>
        <v>0</v>
      </c>
      <c r="S785" s="21">
        <f t="shared" si="410"/>
        <v>0</v>
      </c>
      <c r="T785" s="21">
        <f t="shared" si="410"/>
        <v>0</v>
      </c>
      <c r="U785" s="21">
        <f t="shared" si="410"/>
        <v>0</v>
      </c>
      <c r="V785" s="21"/>
      <c r="W785" s="21"/>
      <c r="X785" s="21"/>
      <c r="Y785" s="12"/>
    </row>
    <row r="786" spans="1:25" hidden="1" x14ac:dyDescent="0.2">
      <c r="A786" s="28" t="s">
        <v>413</v>
      </c>
      <c r="B786" s="29">
        <v>11</v>
      </c>
      <c r="C786" s="50" t="s">
        <v>142</v>
      </c>
      <c r="D786" s="53">
        <v>3294</v>
      </c>
      <c r="E786" s="32" t="s">
        <v>65</v>
      </c>
      <c r="G786" s="1">
        <v>285000</v>
      </c>
      <c r="H786" s="1">
        <v>285000</v>
      </c>
      <c r="I786" s="1">
        <v>285000</v>
      </c>
      <c r="J786" s="1">
        <v>285000</v>
      </c>
      <c r="K786" s="1">
        <v>134079.69</v>
      </c>
      <c r="L786" s="33">
        <f t="shared" si="372"/>
        <v>47.045505263157892</v>
      </c>
      <c r="M786" s="1">
        <v>0</v>
      </c>
      <c r="N786" s="1">
        <v>0</v>
      </c>
      <c r="O786" s="1"/>
      <c r="P786" s="1">
        <f>O786</f>
        <v>0</v>
      </c>
      <c r="Q786" s="1">
        <v>0</v>
      </c>
      <c r="R786" s="1"/>
      <c r="S786" s="1">
        <f>R786</f>
        <v>0</v>
      </c>
      <c r="T786" s="1"/>
      <c r="U786" s="1">
        <f>T786</f>
        <v>0</v>
      </c>
    </row>
    <row r="787" spans="1:25" ht="78.75" x14ac:dyDescent="0.2">
      <c r="A787" s="277" t="s">
        <v>415</v>
      </c>
      <c r="B787" s="277"/>
      <c r="C787" s="277"/>
      <c r="D787" s="277"/>
      <c r="E787" s="20" t="s">
        <v>416</v>
      </c>
      <c r="F787" s="20" t="s">
        <v>30</v>
      </c>
      <c r="G787" s="21">
        <f>G788+G790+G792+G794+G796</f>
        <v>5300000</v>
      </c>
      <c r="H787" s="21">
        <f>H788+H790+H792+H794+H796</f>
        <v>965000</v>
      </c>
      <c r="I787" s="21">
        <f>I788+I790+I792+I794+I796+I798+I800</f>
        <v>5300000</v>
      </c>
      <c r="J787" s="21">
        <f t="shared" ref="J787:U787" si="411">J788+J790+J792+J794+J796+J798+J800</f>
        <v>965000</v>
      </c>
      <c r="K787" s="21">
        <f t="shared" si="411"/>
        <v>1498084.2200000002</v>
      </c>
      <c r="L787" s="22">
        <f t="shared" si="372"/>
        <v>28.265740000000005</v>
      </c>
      <c r="M787" s="21">
        <f t="shared" si="411"/>
        <v>1208000</v>
      </c>
      <c r="N787" s="21">
        <f t="shared" si="411"/>
        <v>181200</v>
      </c>
      <c r="O787" s="21">
        <f t="shared" si="411"/>
        <v>0</v>
      </c>
      <c r="P787" s="21">
        <f t="shared" si="411"/>
        <v>0</v>
      </c>
      <c r="Q787" s="21">
        <f t="shared" si="411"/>
        <v>3624000</v>
      </c>
      <c r="R787" s="21">
        <f t="shared" si="411"/>
        <v>0</v>
      </c>
      <c r="S787" s="21">
        <f t="shared" si="411"/>
        <v>0</v>
      </c>
      <c r="T787" s="21">
        <f t="shared" si="411"/>
        <v>0</v>
      </c>
      <c r="U787" s="21">
        <f t="shared" si="411"/>
        <v>0</v>
      </c>
    </row>
    <row r="788" spans="1:25" s="23" customFormat="1" ht="15.75" hidden="1" x14ac:dyDescent="0.2">
      <c r="A788" s="25" t="s">
        <v>417</v>
      </c>
      <c r="B788" s="25">
        <v>11</v>
      </c>
      <c r="C788" s="49" t="s">
        <v>142</v>
      </c>
      <c r="D788" s="27">
        <v>323</v>
      </c>
      <c r="E788" s="20"/>
      <c r="F788" s="20"/>
      <c r="G788" s="21">
        <f>SUM(G789)</f>
        <v>200000</v>
      </c>
      <c r="H788" s="21">
        <f t="shared" ref="H788:U788" si="412">SUM(H789)</f>
        <v>200000</v>
      </c>
      <c r="I788" s="21">
        <f t="shared" si="412"/>
        <v>200000</v>
      </c>
      <c r="J788" s="21">
        <f t="shared" si="412"/>
        <v>200000</v>
      </c>
      <c r="K788" s="21">
        <f t="shared" si="412"/>
        <v>0</v>
      </c>
      <c r="L788" s="22">
        <f t="shared" si="372"/>
        <v>0</v>
      </c>
      <c r="M788" s="21">
        <f t="shared" si="412"/>
        <v>0</v>
      </c>
      <c r="N788" s="21">
        <f t="shared" si="412"/>
        <v>0</v>
      </c>
      <c r="O788" s="21">
        <f t="shared" si="412"/>
        <v>0</v>
      </c>
      <c r="P788" s="21">
        <f t="shared" si="412"/>
        <v>0</v>
      </c>
      <c r="Q788" s="21">
        <f t="shared" si="412"/>
        <v>0</v>
      </c>
      <c r="R788" s="21">
        <f t="shared" si="412"/>
        <v>0</v>
      </c>
      <c r="S788" s="21">
        <f t="shared" si="412"/>
        <v>0</v>
      </c>
      <c r="T788" s="21">
        <f t="shared" si="412"/>
        <v>0</v>
      </c>
      <c r="U788" s="21">
        <f t="shared" si="412"/>
        <v>0</v>
      </c>
      <c r="V788" s="21"/>
      <c r="W788" s="21"/>
      <c r="X788" s="21"/>
      <c r="Y788" s="12"/>
    </row>
    <row r="789" spans="1:25" s="23" customFormat="1" ht="15.75" hidden="1" x14ac:dyDescent="0.2">
      <c r="A789" s="29" t="s">
        <v>417</v>
      </c>
      <c r="B789" s="29">
        <v>11</v>
      </c>
      <c r="C789" s="50" t="s">
        <v>142</v>
      </c>
      <c r="D789" s="53">
        <v>3237</v>
      </c>
      <c r="E789" s="32" t="s">
        <v>58</v>
      </c>
      <c r="F789" s="32"/>
      <c r="G789" s="1">
        <v>200000</v>
      </c>
      <c r="H789" s="1">
        <v>200000</v>
      </c>
      <c r="I789" s="1">
        <v>200000</v>
      </c>
      <c r="J789" s="1">
        <v>200000</v>
      </c>
      <c r="K789" s="1">
        <v>0</v>
      </c>
      <c r="L789" s="33">
        <f t="shared" ref="L789:L866" si="413">IF(I789=0, "-", K789/I789*100)</f>
        <v>0</v>
      </c>
      <c r="M789" s="1">
        <v>0</v>
      </c>
      <c r="N789" s="1">
        <v>0</v>
      </c>
      <c r="O789" s="1"/>
      <c r="P789" s="1">
        <f>O789</f>
        <v>0</v>
      </c>
      <c r="Q789" s="1">
        <v>0</v>
      </c>
      <c r="R789" s="1"/>
      <c r="S789" s="1">
        <f>R789</f>
        <v>0</v>
      </c>
      <c r="T789" s="1"/>
      <c r="U789" s="1">
        <f>T789</f>
        <v>0</v>
      </c>
      <c r="V789" s="21"/>
      <c r="W789" s="21"/>
      <c r="X789" s="21"/>
      <c r="Y789" s="12"/>
    </row>
    <row r="790" spans="1:25" s="23" customFormat="1" ht="15.75" hidden="1" x14ac:dyDescent="0.2">
      <c r="A790" s="25" t="s">
        <v>417</v>
      </c>
      <c r="B790" s="25">
        <v>12</v>
      </c>
      <c r="C790" s="49" t="s">
        <v>142</v>
      </c>
      <c r="D790" s="40">
        <v>323</v>
      </c>
      <c r="E790" s="20"/>
      <c r="F790" s="20"/>
      <c r="G790" s="21">
        <f>SUM(G791)</f>
        <v>90000</v>
      </c>
      <c r="H790" s="21">
        <f t="shared" ref="H790:U790" si="414">SUM(H791)</f>
        <v>90000</v>
      </c>
      <c r="I790" s="21">
        <f t="shared" si="414"/>
        <v>90000</v>
      </c>
      <c r="J790" s="21">
        <f t="shared" si="414"/>
        <v>90000</v>
      </c>
      <c r="K790" s="21">
        <f t="shared" si="414"/>
        <v>0</v>
      </c>
      <c r="L790" s="22">
        <f t="shared" si="413"/>
        <v>0</v>
      </c>
      <c r="M790" s="21">
        <f t="shared" si="414"/>
        <v>0</v>
      </c>
      <c r="N790" s="21">
        <f t="shared" si="414"/>
        <v>0</v>
      </c>
      <c r="O790" s="21">
        <f t="shared" si="414"/>
        <v>0</v>
      </c>
      <c r="P790" s="21">
        <f t="shared" si="414"/>
        <v>0</v>
      </c>
      <c r="Q790" s="21">
        <f t="shared" si="414"/>
        <v>0</v>
      </c>
      <c r="R790" s="21">
        <f t="shared" si="414"/>
        <v>0</v>
      </c>
      <c r="S790" s="21">
        <f t="shared" si="414"/>
        <v>0</v>
      </c>
      <c r="T790" s="21">
        <f t="shared" si="414"/>
        <v>0</v>
      </c>
      <c r="U790" s="21">
        <f t="shared" si="414"/>
        <v>0</v>
      </c>
      <c r="V790" s="21"/>
      <c r="W790" s="21"/>
      <c r="X790" s="21"/>
      <c r="Y790" s="12"/>
    </row>
    <row r="791" spans="1:25" hidden="1" x14ac:dyDescent="0.2">
      <c r="A791" s="29" t="s">
        <v>417</v>
      </c>
      <c r="B791" s="29">
        <v>12</v>
      </c>
      <c r="C791" s="50" t="s">
        <v>142</v>
      </c>
      <c r="D791" s="53">
        <v>3237</v>
      </c>
      <c r="E791" s="32" t="s">
        <v>58</v>
      </c>
      <c r="G791" s="1">
        <v>90000</v>
      </c>
      <c r="H791" s="1">
        <v>90000</v>
      </c>
      <c r="I791" s="1">
        <v>90000</v>
      </c>
      <c r="J791" s="1">
        <v>90000</v>
      </c>
      <c r="K791" s="1">
        <v>0</v>
      </c>
      <c r="L791" s="33">
        <f t="shared" si="413"/>
        <v>0</v>
      </c>
      <c r="M791" s="1">
        <v>0</v>
      </c>
      <c r="N791" s="1">
        <v>0</v>
      </c>
      <c r="O791" s="1"/>
      <c r="P791" s="1">
        <f>O791</f>
        <v>0</v>
      </c>
      <c r="Q791" s="1">
        <v>0</v>
      </c>
      <c r="R791" s="1"/>
      <c r="S791" s="1">
        <f>R791</f>
        <v>0</v>
      </c>
      <c r="T791" s="1"/>
      <c r="U791" s="1">
        <f>T791</f>
        <v>0</v>
      </c>
    </row>
    <row r="792" spans="1:25" s="23" customFormat="1" ht="15.75" hidden="1" x14ac:dyDescent="0.2">
      <c r="A792" s="25" t="s">
        <v>417</v>
      </c>
      <c r="B792" s="25">
        <v>12</v>
      </c>
      <c r="C792" s="49" t="s">
        <v>142</v>
      </c>
      <c r="D792" s="40">
        <v>412</v>
      </c>
      <c r="E792" s="20"/>
      <c r="F792" s="20"/>
      <c r="G792" s="21">
        <f>SUM(G793)</f>
        <v>675000</v>
      </c>
      <c r="H792" s="21">
        <f t="shared" ref="H792:U792" si="415">SUM(H793)</f>
        <v>675000</v>
      </c>
      <c r="I792" s="21">
        <f t="shared" si="415"/>
        <v>675000</v>
      </c>
      <c r="J792" s="21">
        <f t="shared" si="415"/>
        <v>675000</v>
      </c>
      <c r="K792" s="21">
        <f t="shared" si="415"/>
        <v>224712.63</v>
      </c>
      <c r="L792" s="22">
        <f t="shared" si="413"/>
        <v>33.290760000000006</v>
      </c>
      <c r="M792" s="21">
        <f t="shared" si="415"/>
        <v>181200</v>
      </c>
      <c r="N792" s="21">
        <f t="shared" si="415"/>
        <v>181200</v>
      </c>
      <c r="O792" s="21">
        <f t="shared" si="415"/>
        <v>0</v>
      </c>
      <c r="P792" s="21">
        <f t="shared" si="415"/>
        <v>0</v>
      </c>
      <c r="Q792" s="21">
        <f t="shared" si="415"/>
        <v>543600</v>
      </c>
      <c r="R792" s="21">
        <f t="shared" si="415"/>
        <v>0</v>
      </c>
      <c r="S792" s="21">
        <f t="shared" si="415"/>
        <v>0</v>
      </c>
      <c r="T792" s="21">
        <f t="shared" si="415"/>
        <v>0</v>
      </c>
      <c r="U792" s="21">
        <f t="shared" si="415"/>
        <v>0</v>
      </c>
      <c r="V792" s="21"/>
      <c r="W792" s="21"/>
      <c r="X792" s="21"/>
      <c r="Y792" s="12"/>
    </row>
    <row r="793" spans="1:25" hidden="1" x14ac:dyDescent="0.2">
      <c r="A793" s="29" t="s">
        <v>417</v>
      </c>
      <c r="B793" s="29">
        <v>12</v>
      </c>
      <c r="C793" s="50" t="s">
        <v>142</v>
      </c>
      <c r="D793" s="53">
        <v>4126</v>
      </c>
      <c r="E793" s="32" t="s">
        <v>84</v>
      </c>
      <c r="G793" s="1">
        <v>675000</v>
      </c>
      <c r="H793" s="1">
        <v>675000</v>
      </c>
      <c r="I793" s="1">
        <v>675000</v>
      </c>
      <c r="J793" s="1">
        <v>675000</v>
      </c>
      <c r="K793" s="1">
        <v>224712.63</v>
      </c>
      <c r="L793" s="33">
        <f t="shared" si="413"/>
        <v>33.290760000000006</v>
      </c>
      <c r="M793" s="1">
        <v>181200</v>
      </c>
      <c r="N793" s="1">
        <v>181200</v>
      </c>
      <c r="O793" s="1"/>
      <c r="P793" s="1">
        <f>O793</f>
        <v>0</v>
      </c>
      <c r="Q793" s="1">
        <v>543600</v>
      </c>
      <c r="R793" s="1"/>
      <c r="S793" s="1">
        <f>R793</f>
        <v>0</v>
      </c>
      <c r="T793" s="1"/>
      <c r="U793" s="1">
        <f>T793</f>
        <v>0</v>
      </c>
    </row>
    <row r="794" spans="1:25" s="23" customFormat="1" ht="15.75" hidden="1" x14ac:dyDescent="0.2">
      <c r="A794" s="25" t="s">
        <v>417</v>
      </c>
      <c r="B794" s="25">
        <v>51</v>
      </c>
      <c r="C794" s="49" t="s">
        <v>142</v>
      </c>
      <c r="D794" s="40">
        <v>323</v>
      </c>
      <c r="E794" s="20"/>
      <c r="F794" s="20"/>
      <c r="G794" s="21">
        <f>SUM(G795)</f>
        <v>510000</v>
      </c>
      <c r="H794" s="21">
        <f t="shared" ref="H794:U794" si="416">SUM(H795)</f>
        <v>0</v>
      </c>
      <c r="I794" s="21">
        <f t="shared" si="416"/>
        <v>510000</v>
      </c>
      <c r="J794" s="21">
        <f t="shared" si="416"/>
        <v>0</v>
      </c>
      <c r="K794" s="21">
        <f t="shared" si="416"/>
        <v>0</v>
      </c>
      <c r="L794" s="22">
        <f t="shared" si="413"/>
        <v>0</v>
      </c>
      <c r="M794" s="21">
        <f t="shared" si="416"/>
        <v>0</v>
      </c>
      <c r="N794" s="21">
        <f t="shared" si="416"/>
        <v>0</v>
      </c>
      <c r="O794" s="21">
        <f t="shared" si="416"/>
        <v>0</v>
      </c>
      <c r="P794" s="21">
        <f t="shared" si="416"/>
        <v>0</v>
      </c>
      <c r="Q794" s="21">
        <f t="shared" si="416"/>
        <v>0</v>
      </c>
      <c r="R794" s="21">
        <f t="shared" si="416"/>
        <v>0</v>
      </c>
      <c r="S794" s="21">
        <f t="shared" si="416"/>
        <v>0</v>
      </c>
      <c r="T794" s="21">
        <f t="shared" si="416"/>
        <v>0</v>
      </c>
      <c r="U794" s="21">
        <f t="shared" si="416"/>
        <v>0</v>
      </c>
      <c r="V794" s="21"/>
      <c r="W794" s="21"/>
      <c r="X794" s="21"/>
      <c r="Y794" s="12"/>
    </row>
    <row r="795" spans="1:25" hidden="1" x14ac:dyDescent="0.2">
      <c r="A795" s="29" t="s">
        <v>417</v>
      </c>
      <c r="B795" s="29">
        <v>51</v>
      </c>
      <c r="C795" s="50" t="s">
        <v>142</v>
      </c>
      <c r="D795" s="53">
        <v>3237</v>
      </c>
      <c r="E795" s="32" t="s">
        <v>58</v>
      </c>
      <c r="G795" s="1">
        <v>510000</v>
      </c>
      <c r="H795" s="55"/>
      <c r="I795" s="1">
        <v>510000</v>
      </c>
      <c r="J795" s="55"/>
      <c r="K795" s="1">
        <v>0</v>
      </c>
      <c r="L795" s="33">
        <f t="shared" si="413"/>
        <v>0</v>
      </c>
      <c r="M795" s="1">
        <v>0</v>
      </c>
      <c r="N795" s="55"/>
      <c r="O795" s="1"/>
      <c r="P795" s="55"/>
      <c r="Q795" s="1">
        <v>0</v>
      </c>
      <c r="R795" s="1"/>
      <c r="S795" s="55"/>
      <c r="T795" s="1"/>
      <c r="U795" s="55"/>
    </row>
    <row r="796" spans="1:25" s="23" customFormat="1" ht="15.75" hidden="1" x14ac:dyDescent="0.2">
      <c r="A796" s="25" t="s">
        <v>417</v>
      </c>
      <c r="B796" s="25">
        <v>51</v>
      </c>
      <c r="C796" s="49" t="s">
        <v>142</v>
      </c>
      <c r="D796" s="40">
        <v>412</v>
      </c>
      <c r="E796" s="20"/>
      <c r="F796" s="20"/>
      <c r="G796" s="21">
        <f>SUM(G797)</f>
        <v>3825000</v>
      </c>
      <c r="H796" s="21">
        <f t="shared" ref="H796:U796" si="417">SUM(H797)</f>
        <v>0</v>
      </c>
      <c r="I796" s="21">
        <f t="shared" si="417"/>
        <v>3825000</v>
      </c>
      <c r="J796" s="21">
        <f t="shared" si="417"/>
        <v>0</v>
      </c>
      <c r="K796" s="21">
        <f t="shared" si="417"/>
        <v>1273371.5900000001</v>
      </c>
      <c r="L796" s="22">
        <f t="shared" si="413"/>
        <v>33.290760522875814</v>
      </c>
      <c r="M796" s="21">
        <f t="shared" si="417"/>
        <v>1026800</v>
      </c>
      <c r="N796" s="21">
        <f t="shared" si="417"/>
        <v>0</v>
      </c>
      <c r="O796" s="21">
        <f t="shared" si="417"/>
        <v>0</v>
      </c>
      <c r="P796" s="21">
        <f t="shared" si="417"/>
        <v>0</v>
      </c>
      <c r="Q796" s="21">
        <f t="shared" si="417"/>
        <v>3080400</v>
      </c>
      <c r="R796" s="21">
        <f t="shared" si="417"/>
        <v>0</v>
      </c>
      <c r="S796" s="21">
        <f t="shared" si="417"/>
        <v>0</v>
      </c>
      <c r="T796" s="21">
        <f t="shared" si="417"/>
        <v>0</v>
      </c>
      <c r="U796" s="21">
        <f t="shared" si="417"/>
        <v>0</v>
      </c>
      <c r="V796" s="21"/>
      <c r="W796" s="21"/>
      <c r="X796" s="21"/>
      <c r="Y796" s="12"/>
    </row>
    <row r="797" spans="1:25" s="23" customFormat="1" ht="15.75" hidden="1" x14ac:dyDescent="0.2">
      <c r="A797" s="29" t="s">
        <v>417</v>
      </c>
      <c r="B797" s="29">
        <v>51</v>
      </c>
      <c r="C797" s="50" t="s">
        <v>142</v>
      </c>
      <c r="D797" s="53">
        <v>4126</v>
      </c>
      <c r="E797" s="32" t="s">
        <v>84</v>
      </c>
      <c r="F797" s="32"/>
      <c r="G797" s="1">
        <v>3825000</v>
      </c>
      <c r="H797" s="55"/>
      <c r="I797" s="1">
        <v>3825000</v>
      </c>
      <c r="J797" s="55"/>
      <c r="K797" s="1">
        <v>1273371.5900000001</v>
      </c>
      <c r="L797" s="33">
        <f t="shared" si="413"/>
        <v>33.290760522875814</v>
      </c>
      <c r="M797" s="1">
        <v>1026800</v>
      </c>
      <c r="N797" s="55"/>
      <c r="O797" s="1"/>
      <c r="P797" s="55"/>
      <c r="Q797" s="1">
        <v>3080400</v>
      </c>
      <c r="R797" s="1"/>
      <c r="S797" s="55"/>
      <c r="T797" s="1"/>
      <c r="U797" s="55"/>
      <c r="V797" s="21"/>
      <c r="W797" s="21"/>
      <c r="X797" s="21"/>
      <c r="Y797" s="12"/>
    </row>
    <row r="798" spans="1:25" s="23" customFormat="1" ht="15.75" hidden="1" x14ac:dyDescent="0.2">
      <c r="A798" s="25" t="s">
        <v>417</v>
      </c>
      <c r="B798" s="25">
        <v>563</v>
      </c>
      <c r="C798" s="49" t="s">
        <v>142</v>
      </c>
      <c r="D798" s="40">
        <v>323</v>
      </c>
      <c r="E798" s="20"/>
      <c r="F798" s="20"/>
      <c r="G798" s="21"/>
      <c r="H798" s="21"/>
      <c r="I798" s="21">
        <f>I799</f>
        <v>0</v>
      </c>
      <c r="J798" s="21">
        <f t="shared" ref="J798:U798" si="418">J799</f>
        <v>0</v>
      </c>
      <c r="K798" s="21">
        <f t="shared" si="418"/>
        <v>0</v>
      </c>
      <c r="L798" s="22" t="str">
        <f t="shared" si="413"/>
        <v>-</v>
      </c>
      <c r="M798" s="21">
        <f t="shared" si="418"/>
        <v>0</v>
      </c>
      <c r="N798" s="21">
        <f t="shared" si="418"/>
        <v>0</v>
      </c>
      <c r="O798" s="21">
        <f t="shared" si="418"/>
        <v>0</v>
      </c>
      <c r="P798" s="21">
        <f t="shared" si="418"/>
        <v>0</v>
      </c>
      <c r="Q798" s="21">
        <f t="shared" si="418"/>
        <v>0</v>
      </c>
      <c r="R798" s="21">
        <f t="shared" si="418"/>
        <v>0</v>
      </c>
      <c r="S798" s="21">
        <f t="shared" si="418"/>
        <v>0</v>
      </c>
      <c r="T798" s="21">
        <f t="shared" si="418"/>
        <v>0</v>
      </c>
      <c r="U798" s="21">
        <f t="shared" si="418"/>
        <v>0</v>
      </c>
      <c r="V798" s="21"/>
      <c r="W798" s="21"/>
      <c r="X798" s="21"/>
      <c r="Y798" s="12"/>
    </row>
    <row r="799" spans="1:25" s="23" customFormat="1" ht="15.75" hidden="1" x14ac:dyDescent="0.2">
      <c r="A799" s="29" t="s">
        <v>417</v>
      </c>
      <c r="B799" s="29">
        <v>563</v>
      </c>
      <c r="C799" s="50" t="s">
        <v>142</v>
      </c>
      <c r="D799" s="53">
        <v>3237</v>
      </c>
      <c r="E799" s="32" t="s">
        <v>58</v>
      </c>
      <c r="F799" s="32"/>
      <c r="G799" s="1"/>
      <c r="H799" s="1"/>
      <c r="I799" s="1"/>
      <c r="J799" s="55"/>
      <c r="K799" s="1"/>
      <c r="L799" s="33" t="str">
        <f t="shared" si="413"/>
        <v>-</v>
      </c>
      <c r="M799" s="1"/>
      <c r="N799" s="1"/>
      <c r="O799" s="1"/>
      <c r="P799" s="55"/>
      <c r="Q799" s="1"/>
      <c r="R799" s="1"/>
      <c r="S799" s="55"/>
      <c r="T799" s="1"/>
      <c r="U799" s="55"/>
      <c r="V799" s="21"/>
      <c r="W799" s="21"/>
      <c r="X799" s="21"/>
      <c r="Y799" s="12"/>
    </row>
    <row r="800" spans="1:25" s="23" customFormat="1" ht="15.75" hidden="1" x14ac:dyDescent="0.2">
      <c r="A800" s="25" t="s">
        <v>417</v>
      </c>
      <c r="B800" s="25">
        <v>563</v>
      </c>
      <c r="C800" s="49" t="s">
        <v>142</v>
      </c>
      <c r="D800" s="40">
        <v>412</v>
      </c>
      <c r="E800" s="20"/>
      <c r="F800" s="20"/>
      <c r="G800" s="21"/>
      <c r="H800" s="21"/>
      <c r="I800" s="21">
        <f>I801</f>
        <v>0</v>
      </c>
      <c r="J800" s="21">
        <f t="shared" ref="J800:U800" si="419">J801</f>
        <v>0</v>
      </c>
      <c r="K800" s="21">
        <f t="shared" si="419"/>
        <v>0</v>
      </c>
      <c r="L800" s="22" t="str">
        <f t="shared" si="413"/>
        <v>-</v>
      </c>
      <c r="M800" s="21">
        <f t="shared" si="419"/>
        <v>0</v>
      </c>
      <c r="N800" s="21">
        <f t="shared" si="419"/>
        <v>0</v>
      </c>
      <c r="O800" s="21">
        <f t="shared" si="419"/>
        <v>0</v>
      </c>
      <c r="P800" s="21">
        <f t="shared" si="419"/>
        <v>0</v>
      </c>
      <c r="Q800" s="21">
        <f t="shared" si="419"/>
        <v>0</v>
      </c>
      <c r="R800" s="21">
        <f t="shared" si="419"/>
        <v>0</v>
      </c>
      <c r="S800" s="21">
        <f t="shared" si="419"/>
        <v>0</v>
      </c>
      <c r="T800" s="21">
        <f t="shared" si="419"/>
        <v>0</v>
      </c>
      <c r="U800" s="21">
        <f t="shared" si="419"/>
        <v>0</v>
      </c>
      <c r="V800" s="21"/>
      <c r="W800" s="21"/>
      <c r="X800" s="21"/>
      <c r="Y800" s="12"/>
    </row>
    <row r="801" spans="1:25" s="23" customFormat="1" ht="15.75" hidden="1" x14ac:dyDescent="0.2">
      <c r="A801" s="29" t="s">
        <v>417</v>
      </c>
      <c r="B801" s="29">
        <v>563</v>
      </c>
      <c r="C801" s="50" t="s">
        <v>142</v>
      </c>
      <c r="D801" s="53">
        <v>4126</v>
      </c>
      <c r="E801" s="32" t="s">
        <v>84</v>
      </c>
      <c r="F801" s="32"/>
      <c r="G801" s="1"/>
      <c r="H801" s="1"/>
      <c r="I801" s="1"/>
      <c r="J801" s="55"/>
      <c r="K801" s="1"/>
      <c r="L801" s="33" t="str">
        <f t="shared" si="413"/>
        <v>-</v>
      </c>
      <c r="M801" s="1"/>
      <c r="N801" s="1"/>
      <c r="O801" s="1"/>
      <c r="P801" s="55"/>
      <c r="Q801" s="1"/>
      <c r="R801" s="1"/>
      <c r="S801" s="55"/>
      <c r="T801" s="1"/>
      <c r="U801" s="55"/>
      <c r="V801" s="21"/>
      <c r="W801" s="21"/>
      <c r="X801" s="21"/>
      <c r="Y801" s="12"/>
    </row>
    <row r="802" spans="1:25" ht="90.75" customHeight="1" x14ac:dyDescent="0.2">
      <c r="A802" s="277" t="s">
        <v>418</v>
      </c>
      <c r="B802" s="277"/>
      <c r="C802" s="277"/>
      <c r="D802" s="277"/>
      <c r="E802" s="20" t="s">
        <v>419</v>
      </c>
      <c r="F802" s="20" t="s">
        <v>371</v>
      </c>
      <c r="G802" s="21">
        <f>G803+G805+G807</f>
        <v>8600000</v>
      </c>
      <c r="H802" s="21">
        <f t="shared" ref="H802:U802" si="420">H803+H805+H807</f>
        <v>4885000</v>
      </c>
      <c r="I802" s="21">
        <f t="shared" si="420"/>
        <v>3985876</v>
      </c>
      <c r="J802" s="21">
        <f t="shared" si="420"/>
        <v>3985876</v>
      </c>
      <c r="K802" s="21">
        <f t="shared" si="420"/>
        <v>700000</v>
      </c>
      <c r="L802" s="22">
        <f t="shared" si="413"/>
        <v>17.562011462473993</v>
      </c>
      <c r="M802" s="21">
        <f t="shared" si="420"/>
        <v>44148000</v>
      </c>
      <c r="N802" s="21">
        <f t="shared" si="420"/>
        <v>44148000</v>
      </c>
      <c r="O802" s="21">
        <f t="shared" si="420"/>
        <v>0</v>
      </c>
      <c r="P802" s="21">
        <f t="shared" si="420"/>
        <v>0</v>
      </c>
      <c r="Q802" s="21">
        <f t="shared" si="420"/>
        <v>77882000</v>
      </c>
      <c r="R802" s="21">
        <f t="shared" si="420"/>
        <v>0</v>
      </c>
      <c r="S802" s="21">
        <f t="shared" si="420"/>
        <v>0</v>
      </c>
      <c r="T802" s="21">
        <f t="shared" si="420"/>
        <v>0</v>
      </c>
      <c r="U802" s="21">
        <f t="shared" si="420"/>
        <v>0</v>
      </c>
    </row>
    <row r="803" spans="1:25" s="23" customFormat="1" ht="15.75" hidden="1" x14ac:dyDescent="0.2">
      <c r="A803" s="25" t="s">
        <v>420</v>
      </c>
      <c r="B803" s="25">
        <v>11</v>
      </c>
      <c r="C803" s="49" t="s">
        <v>270</v>
      </c>
      <c r="D803" s="27">
        <v>386</v>
      </c>
      <c r="E803" s="20"/>
      <c r="F803" s="20"/>
      <c r="G803" s="21">
        <f>SUM(G804)</f>
        <v>700000</v>
      </c>
      <c r="H803" s="21">
        <f t="shared" ref="H803:U803" si="421">SUM(H804)</f>
        <v>700000</v>
      </c>
      <c r="I803" s="21">
        <f t="shared" si="421"/>
        <v>700000</v>
      </c>
      <c r="J803" s="21">
        <f t="shared" si="421"/>
        <v>700000</v>
      </c>
      <c r="K803" s="21">
        <f t="shared" si="421"/>
        <v>700000</v>
      </c>
      <c r="L803" s="22">
        <f t="shared" si="413"/>
        <v>100</v>
      </c>
      <c r="M803" s="21">
        <f t="shared" si="421"/>
        <v>44148000</v>
      </c>
      <c r="N803" s="21">
        <f t="shared" si="421"/>
        <v>44148000</v>
      </c>
      <c r="O803" s="21">
        <f t="shared" si="421"/>
        <v>0</v>
      </c>
      <c r="P803" s="21">
        <f t="shared" si="421"/>
        <v>0</v>
      </c>
      <c r="Q803" s="21">
        <f t="shared" si="421"/>
        <v>77882000</v>
      </c>
      <c r="R803" s="21">
        <f t="shared" si="421"/>
        <v>0</v>
      </c>
      <c r="S803" s="21">
        <f t="shared" si="421"/>
        <v>0</v>
      </c>
      <c r="T803" s="21">
        <f t="shared" si="421"/>
        <v>0</v>
      </c>
      <c r="U803" s="21">
        <f t="shared" si="421"/>
        <v>0</v>
      </c>
      <c r="V803" s="21"/>
      <c r="W803" s="21"/>
      <c r="X803" s="21"/>
      <c r="Y803" s="12"/>
    </row>
    <row r="804" spans="1:25" ht="45.75" hidden="1" customHeight="1" x14ac:dyDescent="0.2">
      <c r="A804" s="29" t="s">
        <v>420</v>
      </c>
      <c r="B804" s="29">
        <v>11</v>
      </c>
      <c r="C804" s="50" t="s">
        <v>270</v>
      </c>
      <c r="D804" s="31">
        <v>3861</v>
      </c>
      <c r="E804" s="32" t="s">
        <v>277</v>
      </c>
      <c r="G804" s="1">
        <v>700000</v>
      </c>
      <c r="H804" s="1">
        <v>700000</v>
      </c>
      <c r="I804" s="1">
        <v>700000</v>
      </c>
      <c r="J804" s="1">
        <v>700000</v>
      </c>
      <c r="K804" s="1">
        <v>700000</v>
      </c>
      <c r="L804" s="33">
        <f t="shared" si="413"/>
        <v>100</v>
      </c>
      <c r="M804" s="1">
        <v>44148000</v>
      </c>
      <c r="N804" s="1">
        <v>44148000</v>
      </c>
      <c r="O804" s="1"/>
      <c r="P804" s="1">
        <f>O804</f>
        <v>0</v>
      </c>
      <c r="Q804" s="1">
        <v>77882000</v>
      </c>
      <c r="R804" s="1"/>
      <c r="S804" s="1">
        <f>R804</f>
        <v>0</v>
      </c>
      <c r="T804" s="1"/>
      <c r="U804" s="1">
        <f>T804</f>
        <v>0</v>
      </c>
    </row>
    <row r="805" spans="1:25" s="23" customFormat="1" ht="15.75" hidden="1" x14ac:dyDescent="0.2">
      <c r="A805" s="25" t="s">
        <v>420</v>
      </c>
      <c r="B805" s="25">
        <v>12</v>
      </c>
      <c r="C805" s="49" t="s">
        <v>270</v>
      </c>
      <c r="D805" s="27">
        <v>386</v>
      </c>
      <c r="E805" s="20"/>
      <c r="F805" s="20"/>
      <c r="G805" s="21">
        <f>SUM(G806)</f>
        <v>4185000</v>
      </c>
      <c r="H805" s="21">
        <f t="shared" ref="H805:U805" si="422">SUM(H806)</f>
        <v>4185000</v>
      </c>
      <c r="I805" s="21">
        <f t="shared" si="422"/>
        <v>3285876</v>
      </c>
      <c r="J805" s="21">
        <f t="shared" si="422"/>
        <v>3285876</v>
      </c>
      <c r="K805" s="21">
        <f t="shared" si="422"/>
        <v>0</v>
      </c>
      <c r="L805" s="22">
        <f t="shared" si="413"/>
        <v>0</v>
      </c>
      <c r="M805" s="21">
        <f t="shared" si="422"/>
        <v>0</v>
      </c>
      <c r="N805" s="21">
        <f t="shared" si="422"/>
        <v>0</v>
      </c>
      <c r="O805" s="21">
        <f t="shared" si="422"/>
        <v>0</v>
      </c>
      <c r="P805" s="21">
        <f t="shared" si="422"/>
        <v>0</v>
      </c>
      <c r="Q805" s="21">
        <f t="shared" si="422"/>
        <v>0</v>
      </c>
      <c r="R805" s="21">
        <f t="shared" si="422"/>
        <v>0</v>
      </c>
      <c r="S805" s="21">
        <f t="shared" si="422"/>
        <v>0</v>
      </c>
      <c r="T805" s="21">
        <f t="shared" si="422"/>
        <v>0</v>
      </c>
      <c r="U805" s="21">
        <f t="shared" si="422"/>
        <v>0</v>
      </c>
      <c r="V805" s="21"/>
      <c r="W805" s="21"/>
      <c r="X805" s="21"/>
      <c r="Y805" s="12"/>
    </row>
    <row r="806" spans="1:25" ht="47.25" hidden="1" customHeight="1" x14ac:dyDescent="0.2">
      <c r="A806" s="29" t="s">
        <v>420</v>
      </c>
      <c r="B806" s="29">
        <v>12</v>
      </c>
      <c r="C806" s="50" t="s">
        <v>270</v>
      </c>
      <c r="D806" s="31">
        <v>3861</v>
      </c>
      <c r="E806" s="32" t="s">
        <v>277</v>
      </c>
      <c r="G806" s="1">
        <v>4185000</v>
      </c>
      <c r="H806" s="1">
        <v>4185000</v>
      </c>
      <c r="I806" s="1">
        <v>3285876</v>
      </c>
      <c r="J806" s="1">
        <v>3285876</v>
      </c>
      <c r="L806" s="33">
        <f t="shared" si="413"/>
        <v>0</v>
      </c>
      <c r="M806" s="1">
        <v>0</v>
      </c>
      <c r="N806" s="1">
        <v>0</v>
      </c>
      <c r="O806" s="1">
        <v>0</v>
      </c>
      <c r="P806" s="1">
        <f>O806</f>
        <v>0</v>
      </c>
      <c r="Q806" s="1">
        <v>0</v>
      </c>
      <c r="R806" s="1">
        <v>0</v>
      </c>
      <c r="S806" s="1">
        <f>R806</f>
        <v>0</v>
      </c>
      <c r="T806" s="1"/>
      <c r="U806" s="1">
        <f>T806</f>
        <v>0</v>
      </c>
    </row>
    <row r="807" spans="1:25" s="23" customFormat="1" ht="15.75" hidden="1" x14ac:dyDescent="0.2">
      <c r="A807" s="25" t="s">
        <v>420</v>
      </c>
      <c r="B807" s="25">
        <v>51</v>
      </c>
      <c r="C807" s="49" t="s">
        <v>270</v>
      </c>
      <c r="D807" s="27">
        <v>386</v>
      </c>
      <c r="E807" s="20"/>
      <c r="F807" s="20"/>
      <c r="G807" s="21">
        <f>SUM(G808)</f>
        <v>3715000</v>
      </c>
      <c r="H807" s="21">
        <f t="shared" ref="H807:U807" si="423">SUM(H808)</f>
        <v>0</v>
      </c>
      <c r="I807" s="21">
        <f t="shared" si="423"/>
        <v>0</v>
      </c>
      <c r="J807" s="21">
        <f t="shared" si="423"/>
        <v>0</v>
      </c>
      <c r="K807" s="21">
        <f t="shared" si="423"/>
        <v>0</v>
      </c>
      <c r="L807" s="22" t="str">
        <f t="shared" si="413"/>
        <v>-</v>
      </c>
      <c r="M807" s="21">
        <f t="shared" si="423"/>
        <v>0</v>
      </c>
      <c r="N807" s="21">
        <f t="shared" si="423"/>
        <v>0</v>
      </c>
      <c r="O807" s="21">
        <f t="shared" si="423"/>
        <v>0</v>
      </c>
      <c r="P807" s="21">
        <f t="shared" si="423"/>
        <v>0</v>
      </c>
      <c r="Q807" s="21">
        <f t="shared" si="423"/>
        <v>0</v>
      </c>
      <c r="R807" s="21">
        <f t="shared" si="423"/>
        <v>0</v>
      </c>
      <c r="S807" s="21">
        <f t="shared" si="423"/>
        <v>0</v>
      </c>
      <c r="T807" s="21">
        <f t="shared" si="423"/>
        <v>0</v>
      </c>
      <c r="U807" s="21">
        <f t="shared" si="423"/>
        <v>0</v>
      </c>
      <c r="V807" s="21"/>
      <c r="W807" s="21"/>
      <c r="X807" s="21"/>
      <c r="Y807" s="12"/>
    </row>
    <row r="808" spans="1:25" s="23" customFormat="1" ht="45" hidden="1" x14ac:dyDescent="0.2">
      <c r="A808" s="29" t="s">
        <v>420</v>
      </c>
      <c r="B808" s="29">
        <v>51</v>
      </c>
      <c r="C808" s="50" t="s">
        <v>270</v>
      </c>
      <c r="D808" s="31">
        <v>3861</v>
      </c>
      <c r="E808" s="32" t="s">
        <v>277</v>
      </c>
      <c r="F808" s="32"/>
      <c r="G808" s="1">
        <v>3715000</v>
      </c>
      <c r="H808" s="55"/>
      <c r="I808" s="1">
        <v>0</v>
      </c>
      <c r="J808" s="55"/>
      <c r="K808" s="1">
        <v>0</v>
      </c>
      <c r="L808" s="33" t="str">
        <f t="shared" si="413"/>
        <v>-</v>
      </c>
      <c r="M808" s="1">
        <v>0</v>
      </c>
      <c r="N808" s="55"/>
      <c r="O808" s="1">
        <v>0</v>
      </c>
      <c r="P808" s="55"/>
      <c r="Q808" s="1">
        <v>0</v>
      </c>
      <c r="R808" s="1">
        <v>0</v>
      </c>
      <c r="S808" s="55"/>
      <c r="T808" s="1"/>
      <c r="U808" s="55"/>
      <c r="V808" s="21"/>
      <c r="W808" s="21"/>
      <c r="X808" s="21"/>
      <c r="Y808" s="12"/>
    </row>
    <row r="809" spans="1:25" ht="94.5" x14ac:dyDescent="0.2">
      <c r="A809" s="277" t="s">
        <v>421</v>
      </c>
      <c r="B809" s="277"/>
      <c r="C809" s="277"/>
      <c r="D809" s="277"/>
      <c r="E809" s="20" t="s">
        <v>422</v>
      </c>
      <c r="F809" s="20" t="s">
        <v>371</v>
      </c>
      <c r="G809" s="21">
        <f>G810+G812+G814</f>
        <v>78072050</v>
      </c>
      <c r="H809" s="21">
        <f t="shared" ref="H809:U809" si="424">H810+H812+H814</f>
        <v>78072050</v>
      </c>
      <c r="I809" s="21">
        <f t="shared" si="424"/>
        <v>22000000</v>
      </c>
      <c r="J809" s="21">
        <f t="shared" si="424"/>
        <v>22000000</v>
      </c>
      <c r="K809" s="21">
        <f t="shared" si="424"/>
        <v>22000000</v>
      </c>
      <c r="L809" s="22">
        <f t="shared" si="413"/>
        <v>100</v>
      </c>
      <c r="M809" s="21">
        <f t="shared" si="424"/>
        <v>293900000</v>
      </c>
      <c r="N809" s="21">
        <f t="shared" si="424"/>
        <v>53000000</v>
      </c>
      <c r="O809" s="21">
        <f t="shared" si="424"/>
        <v>0</v>
      </c>
      <c r="P809" s="21">
        <f t="shared" si="424"/>
        <v>0</v>
      </c>
      <c r="Q809" s="21">
        <f t="shared" si="424"/>
        <v>496400000</v>
      </c>
      <c r="R809" s="21">
        <f t="shared" si="424"/>
        <v>0</v>
      </c>
      <c r="S809" s="21">
        <f t="shared" si="424"/>
        <v>0</v>
      </c>
      <c r="T809" s="21">
        <f t="shared" si="424"/>
        <v>0</v>
      </c>
      <c r="U809" s="21">
        <f t="shared" si="424"/>
        <v>0</v>
      </c>
    </row>
    <row r="810" spans="1:25" s="23" customFormat="1" ht="15.75" hidden="1" x14ac:dyDescent="0.2">
      <c r="A810" s="25" t="s">
        <v>423</v>
      </c>
      <c r="B810" s="25">
        <v>11</v>
      </c>
      <c r="C810" s="49" t="s">
        <v>270</v>
      </c>
      <c r="D810" s="27">
        <v>386</v>
      </c>
      <c r="E810" s="20"/>
      <c r="F810" s="20"/>
      <c r="G810" s="21">
        <f>SUM(G811)</f>
        <v>78072050</v>
      </c>
      <c r="H810" s="21">
        <f t="shared" ref="H810:U810" si="425">SUM(H811)</f>
        <v>78072050</v>
      </c>
      <c r="I810" s="21">
        <f t="shared" si="425"/>
        <v>22000000</v>
      </c>
      <c r="J810" s="21">
        <f t="shared" si="425"/>
        <v>22000000</v>
      </c>
      <c r="K810" s="21">
        <f t="shared" si="425"/>
        <v>22000000</v>
      </c>
      <c r="L810" s="22">
        <f t="shared" si="413"/>
        <v>100</v>
      </c>
      <c r="M810" s="21">
        <f t="shared" si="425"/>
        <v>10500000</v>
      </c>
      <c r="N810" s="21">
        <f t="shared" si="425"/>
        <v>10500000</v>
      </c>
      <c r="O810" s="21">
        <f t="shared" si="425"/>
        <v>0</v>
      </c>
      <c r="P810" s="21">
        <f t="shared" si="425"/>
        <v>0</v>
      </c>
      <c r="Q810" s="21">
        <f t="shared" si="425"/>
        <v>3500000</v>
      </c>
      <c r="R810" s="21">
        <f t="shared" si="425"/>
        <v>0</v>
      </c>
      <c r="S810" s="21">
        <f t="shared" si="425"/>
        <v>0</v>
      </c>
      <c r="T810" s="21">
        <f t="shared" si="425"/>
        <v>0</v>
      </c>
      <c r="U810" s="21">
        <f t="shared" si="425"/>
        <v>0</v>
      </c>
      <c r="V810" s="21"/>
      <c r="W810" s="21"/>
      <c r="X810" s="21"/>
      <c r="Y810" s="12"/>
    </row>
    <row r="811" spans="1:25" ht="45" hidden="1" x14ac:dyDescent="0.2">
      <c r="A811" s="29" t="s">
        <v>423</v>
      </c>
      <c r="B811" s="29">
        <v>11</v>
      </c>
      <c r="C811" s="50" t="s">
        <v>270</v>
      </c>
      <c r="D811" s="31">
        <v>3861</v>
      </c>
      <c r="E811" s="32" t="s">
        <v>277</v>
      </c>
      <c r="G811" s="1">
        <v>78072050</v>
      </c>
      <c r="H811" s="1">
        <v>78072050</v>
      </c>
      <c r="I811" s="1">
        <v>22000000</v>
      </c>
      <c r="J811" s="1">
        <v>22000000</v>
      </c>
      <c r="K811" s="1">
        <v>22000000</v>
      </c>
      <c r="L811" s="33">
        <f t="shared" si="413"/>
        <v>100</v>
      </c>
      <c r="M811" s="1">
        <v>10500000</v>
      </c>
      <c r="N811" s="1">
        <v>10500000</v>
      </c>
      <c r="O811" s="1"/>
      <c r="P811" s="1">
        <f>O811</f>
        <v>0</v>
      </c>
      <c r="Q811" s="1">
        <v>3500000</v>
      </c>
      <c r="R811" s="1"/>
      <c r="S811" s="1">
        <f>R811</f>
        <v>0</v>
      </c>
      <c r="T811" s="1"/>
      <c r="U811" s="1">
        <f>T811</f>
        <v>0</v>
      </c>
    </row>
    <row r="812" spans="1:25" s="23" customFormat="1" ht="15.75" hidden="1" x14ac:dyDescent="0.2">
      <c r="A812" s="25" t="s">
        <v>423</v>
      </c>
      <c r="B812" s="25">
        <v>12</v>
      </c>
      <c r="C812" s="49" t="s">
        <v>270</v>
      </c>
      <c r="D812" s="27">
        <v>386</v>
      </c>
      <c r="E812" s="20"/>
      <c r="F812" s="20"/>
      <c r="G812" s="21">
        <f>SUM(G813)</f>
        <v>0</v>
      </c>
      <c r="H812" s="21">
        <f t="shared" ref="H812:U812" si="426">SUM(H813)</f>
        <v>0</v>
      </c>
      <c r="I812" s="21">
        <f t="shared" si="426"/>
        <v>0</v>
      </c>
      <c r="J812" s="21">
        <f t="shared" si="426"/>
        <v>0</v>
      </c>
      <c r="K812" s="21">
        <f t="shared" si="426"/>
        <v>0</v>
      </c>
      <c r="L812" s="22" t="str">
        <f t="shared" si="413"/>
        <v>-</v>
      </c>
      <c r="M812" s="21">
        <f t="shared" si="426"/>
        <v>42500000</v>
      </c>
      <c r="N812" s="21">
        <f t="shared" si="426"/>
        <v>42500000</v>
      </c>
      <c r="O812" s="21">
        <f t="shared" si="426"/>
        <v>0</v>
      </c>
      <c r="P812" s="21">
        <f t="shared" si="426"/>
        <v>0</v>
      </c>
      <c r="Q812" s="21">
        <f t="shared" si="426"/>
        <v>73900000</v>
      </c>
      <c r="R812" s="21">
        <f t="shared" si="426"/>
        <v>0</v>
      </c>
      <c r="S812" s="21">
        <f t="shared" si="426"/>
        <v>0</v>
      </c>
      <c r="T812" s="21">
        <f t="shared" si="426"/>
        <v>0</v>
      </c>
      <c r="U812" s="21">
        <f t="shared" si="426"/>
        <v>0</v>
      </c>
      <c r="V812" s="21"/>
      <c r="W812" s="21"/>
      <c r="X812" s="21"/>
      <c r="Y812" s="12"/>
    </row>
    <row r="813" spans="1:25" ht="45" hidden="1" x14ac:dyDescent="0.2">
      <c r="A813" s="29" t="s">
        <v>423</v>
      </c>
      <c r="B813" s="29">
        <v>12</v>
      </c>
      <c r="C813" s="50" t="s">
        <v>270</v>
      </c>
      <c r="D813" s="31">
        <v>3861</v>
      </c>
      <c r="E813" s="32" t="s">
        <v>277</v>
      </c>
      <c r="L813" s="33" t="str">
        <f t="shared" si="413"/>
        <v>-</v>
      </c>
      <c r="M813" s="1">
        <v>42500000</v>
      </c>
      <c r="N813" s="1">
        <v>42500000</v>
      </c>
      <c r="O813" s="1"/>
      <c r="P813" s="1">
        <f>O813</f>
        <v>0</v>
      </c>
      <c r="Q813" s="1">
        <v>73900000</v>
      </c>
      <c r="R813" s="1"/>
      <c r="S813" s="1">
        <f>R813</f>
        <v>0</v>
      </c>
      <c r="T813" s="1"/>
      <c r="U813" s="1">
        <f>T813</f>
        <v>0</v>
      </c>
    </row>
    <row r="814" spans="1:25" s="23" customFormat="1" ht="15.75" hidden="1" x14ac:dyDescent="0.2">
      <c r="A814" s="25" t="s">
        <v>423</v>
      </c>
      <c r="B814" s="25">
        <v>51</v>
      </c>
      <c r="C814" s="49" t="s">
        <v>270</v>
      </c>
      <c r="D814" s="27">
        <v>386</v>
      </c>
      <c r="E814" s="20"/>
      <c r="F814" s="20"/>
      <c r="G814" s="21">
        <f>SUM(G815)</f>
        <v>0</v>
      </c>
      <c r="H814" s="21">
        <f t="shared" ref="H814:U814" si="427">SUM(H815)</f>
        <v>0</v>
      </c>
      <c r="I814" s="21">
        <f t="shared" si="427"/>
        <v>0</v>
      </c>
      <c r="J814" s="21">
        <f t="shared" si="427"/>
        <v>0</v>
      </c>
      <c r="K814" s="21">
        <f t="shared" si="427"/>
        <v>0</v>
      </c>
      <c r="L814" s="22" t="str">
        <f t="shared" si="413"/>
        <v>-</v>
      </c>
      <c r="M814" s="21">
        <f t="shared" si="427"/>
        <v>240900000</v>
      </c>
      <c r="N814" s="21">
        <f t="shared" si="427"/>
        <v>0</v>
      </c>
      <c r="O814" s="21">
        <f t="shared" si="427"/>
        <v>0</v>
      </c>
      <c r="P814" s="21">
        <f t="shared" si="427"/>
        <v>0</v>
      </c>
      <c r="Q814" s="21">
        <f t="shared" si="427"/>
        <v>419000000</v>
      </c>
      <c r="R814" s="21">
        <f t="shared" si="427"/>
        <v>0</v>
      </c>
      <c r="S814" s="21">
        <f t="shared" si="427"/>
        <v>0</v>
      </c>
      <c r="T814" s="21">
        <f t="shared" si="427"/>
        <v>0</v>
      </c>
      <c r="U814" s="21">
        <f t="shared" si="427"/>
        <v>0</v>
      </c>
      <c r="V814" s="21"/>
      <c r="W814" s="21"/>
      <c r="X814" s="21"/>
      <c r="Y814" s="12"/>
    </row>
    <row r="815" spans="1:25" ht="45" hidden="1" x14ac:dyDescent="0.2">
      <c r="A815" s="29" t="s">
        <v>423</v>
      </c>
      <c r="B815" s="29">
        <v>51</v>
      </c>
      <c r="C815" s="50" t="s">
        <v>270</v>
      </c>
      <c r="D815" s="31">
        <v>3861</v>
      </c>
      <c r="E815" s="32" t="s">
        <v>277</v>
      </c>
      <c r="H815" s="55"/>
      <c r="J815" s="55"/>
      <c r="L815" s="33" t="str">
        <f t="shared" si="413"/>
        <v>-</v>
      </c>
      <c r="M815" s="1">
        <v>240900000</v>
      </c>
      <c r="N815" s="55"/>
      <c r="O815" s="1"/>
      <c r="P815" s="55"/>
      <c r="Q815" s="1">
        <v>419000000</v>
      </c>
      <c r="R815" s="1"/>
      <c r="S815" s="55"/>
      <c r="T815" s="1"/>
      <c r="U815" s="55"/>
    </row>
    <row r="816" spans="1:25" ht="78.75" x14ac:dyDescent="0.2">
      <c r="A816" s="277" t="s">
        <v>424</v>
      </c>
      <c r="B816" s="277"/>
      <c r="C816" s="277"/>
      <c r="D816" s="277"/>
      <c r="E816" s="20" t="s">
        <v>425</v>
      </c>
      <c r="F816" s="20" t="s">
        <v>30</v>
      </c>
      <c r="G816" s="21">
        <f>G817+G819+G821</f>
        <v>4840000</v>
      </c>
      <c r="H816" s="21">
        <f t="shared" ref="H816:U816" si="428">H817+H819+H821</f>
        <v>4840000</v>
      </c>
      <c r="I816" s="21">
        <f t="shared" si="428"/>
        <v>9840000</v>
      </c>
      <c r="J816" s="21">
        <f t="shared" si="428"/>
        <v>9840000</v>
      </c>
      <c r="K816" s="21">
        <f t="shared" si="428"/>
        <v>1409000</v>
      </c>
      <c r="L816" s="22">
        <f t="shared" si="413"/>
        <v>14.31910569105691</v>
      </c>
      <c r="M816" s="21">
        <f t="shared" si="428"/>
        <v>0</v>
      </c>
      <c r="N816" s="21">
        <f t="shared" si="428"/>
        <v>0</v>
      </c>
      <c r="O816" s="21">
        <f t="shared" si="428"/>
        <v>0</v>
      </c>
      <c r="P816" s="21">
        <f t="shared" si="428"/>
        <v>0</v>
      </c>
      <c r="Q816" s="21">
        <f t="shared" si="428"/>
        <v>0</v>
      </c>
      <c r="R816" s="21">
        <f t="shared" si="428"/>
        <v>0</v>
      </c>
      <c r="S816" s="21">
        <f t="shared" si="428"/>
        <v>0</v>
      </c>
      <c r="T816" s="21">
        <f t="shared" si="428"/>
        <v>0</v>
      </c>
      <c r="U816" s="21">
        <f t="shared" si="428"/>
        <v>0</v>
      </c>
    </row>
    <row r="817" spans="1:25" s="23" customFormat="1" ht="15.75" hidden="1" x14ac:dyDescent="0.2">
      <c r="A817" s="25" t="s">
        <v>426</v>
      </c>
      <c r="B817" s="25">
        <v>11</v>
      </c>
      <c r="C817" s="49" t="s">
        <v>142</v>
      </c>
      <c r="D817" s="27">
        <v>323</v>
      </c>
      <c r="E817" s="20"/>
      <c r="F817" s="20"/>
      <c r="G817" s="21">
        <f>SUM(G818)</f>
        <v>1840000</v>
      </c>
      <c r="H817" s="21">
        <f t="shared" ref="H817:U817" si="429">SUM(H818)</f>
        <v>1840000</v>
      </c>
      <c r="I817" s="21">
        <f t="shared" si="429"/>
        <v>3840000</v>
      </c>
      <c r="J817" s="21">
        <f t="shared" si="429"/>
        <v>3840000</v>
      </c>
      <c r="K817" s="21">
        <f t="shared" si="429"/>
        <v>59000</v>
      </c>
      <c r="L817" s="22">
        <f t="shared" si="413"/>
        <v>1.5364583333333333</v>
      </c>
      <c r="M817" s="21">
        <f t="shared" si="429"/>
        <v>0</v>
      </c>
      <c r="N817" s="21">
        <f t="shared" si="429"/>
        <v>0</v>
      </c>
      <c r="O817" s="21">
        <f t="shared" si="429"/>
        <v>0</v>
      </c>
      <c r="P817" s="21">
        <f t="shared" si="429"/>
        <v>0</v>
      </c>
      <c r="Q817" s="21">
        <f t="shared" si="429"/>
        <v>0</v>
      </c>
      <c r="R817" s="21">
        <f t="shared" si="429"/>
        <v>0</v>
      </c>
      <c r="S817" s="21">
        <f t="shared" si="429"/>
        <v>0</v>
      </c>
      <c r="T817" s="21">
        <f t="shared" si="429"/>
        <v>0</v>
      </c>
      <c r="U817" s="21">
        <f t="shared" si="429"/>
        <v>0</v>
      </c>
      <c r="V817" s="21"/>
      <c r="W817" s="21"/>
      <c r="X817" s="21"/>
      <c r="Y817" s="12"/>
    </row>
    <row r="818" spans="1:25" hidden="1" x14ac:dyDescent="0.2">
      <c r="A818" s="29" t="s">
        <v>426</v>
      </c>
      <c r="B818" s="29">
        <v>11</v>
      </c>
      <c r="C818" s="50" t="s">
        <v>142</v>
      </c>
      <c r="D818" s="31">
        <v>3237</v>
      </c>
      <c r="E818" s="32" t="s">
        <v>58</v>
      </c>
      <c r="G818" s="1">
        <v>1840000</v>
      </c>
      <c r="H818" s="1">
        <v>1840000</v>
      </c>
      <c r="I818" s="1">
        <v>3840000</v>
      </c>
      <c r="J818" s="1">
        <v>3840000</v>
      </c>
      <c r="K818" s="1">
        <v>59000</v>
      </c>
      <c r="L818" s="33">
        <f t="shared" si="413"/>
        <v>1.5364583333333333</v>
      </c>
      <c r="M818" s="1">
        <v>0</v>
      </c>
      <c r="N818" s="1">
        <v>0</v>
      </c>
      <c r="O818" s="1"/>
      <c r="P818" s="1">
        <f>O818</f>
        <v>0</v>
      </c>
      <c r="Q818" s="1">
        <v>0</v>
      </c>
      <c r="R818" s="1"/>
      <c r="S818" s="1">
        <f>R818</f>
        <v>0</v>
      </c>
      <c r="T818" s="1"/>
      <c r="U818" s="1">
        <f>T818</f>
        <v>0</v>
      </c>
    </row>
    <row r="819" spans="1:25" s="23" customFormat="1" ht="15.75" hidden="1" x14ac:dyDescent="0.2">
      <c r="A819" s="25" t="s">
        <v>426</v>
      </c>
      <c r="B819" s="25">
        <v>11</v>
      </c>
      <c r="C819" s="49" t="s">
        <v>142</v>
      </c>
      <c r="D819" s="27">
        <v>382</v>
      </c>
      <c r="E819" s="20"/>
      <c r="F819" s="20"/>
      <c r="G819" s="21">
        <f>SUM(G820)</f>
        <v>2000000</v>
      </c>
      <c r="H819" s="21">
        <f t="shared" ref="H819:U819" si="430">SUM(H820)</f>
        <v>2000000</v>
      </c>
      <c r="I819" s="21">
        <f t="shared" si="430"/>
        <v>4000000</v>
      </c>
      <c r="J819" s="21">
        <f t="shared" si="430"/>
        <v>4000000</v>
      </c>
      <c r="K819" s="21">
        <f t="shared" si="430"/>
        <v>1350000</v>
      </c>
      <c r="L819" s="22">
        <f t="shared" si="413"/>
        <v>33.75</v>
      </c>
      <c r="M819" s="21">
        <f t="shared" si="430"/>
        <v>0</v>
      </c>
      <c r="N819" s="21">
        <f t="shared" si="430"/>
        <v>0</v>
      </c>
      <c r="O819" s="21">
        <f t="shared" si="430"/>
        <v>0</v>
      </c>
      <c r="P819" s="21">
        <f t="shared" si="430"/>
        <v>0</v>
      </c>
      <c r="Q819" s="21">
        <f t="shared" si="430"/>
        <v>0</v>
      </c>
      <c r="R819" s="21">
        <f t="shared" si="430"/>
        <v>0</v>
      </c>
      <c r="S819" s="21">
        <f t="shared" si="430"/>
        <v>0</v>
      </c>
      <c r="T819" s="21">
        <f t="shared" si="430"/>
        <v>0</v>
      </c>
      <c r="U819" s="21">
        <f t="shared" si="430"/>
        <v>0</v>
      </c>
      <c r="V819" s="21"/>
      <c r="W819" s="21"/>
      <c r="X819" s="21"/>
      <c r="Y819" s="12"/>
    </row>
    <row r="820" spans="1:25" s="23" customFormat="1" ht="15.75" hidden="1" x14ac:dyDescent="0.2">
      <c r="A820" s="29" t="s">
        <v>426</v>
      </c>
      <c r="B820" s="29">
        <v>11</v>
      </c>
      <c r="C820" s="50" t="s">
        <v>142</v>
      </c>
      <c r="D820" s="31">
        <v>3821</v>
      </c>
      <c r="E820" s="32" t="s">
        <v>102</v>
      </c>
      <c r="F820" s="32"/>
      <c r="G820" s="1">
        <v>2000000</v>
      </c>
      <c r="H820" s="1">
        <v>2000000</v>
      </c>
      <c r="I820" s="1">
        <v>4000000</v>
      </c>
      <c r="J820" s="1">
        <v>4000000</v>
      </c>
      <c r="K820" s="1">
        <v>1350000</v>
      </c>
      <c r="L820" s="33">
        <f t="shared" si="413"/>
        <v>33.75</v>
      </c>
      <c r="M820" s="1">
        <v>0</v>
      </c>
      <c r="N820" s="1">
        <v>0</v>
      </c>
      <c r="O820" s="1"/>
      <c r="P820" s="1">
        <f>O820</f>
        <v>0</v>
      </c>
      <c r="Q820" s="1">
        <v>0</v>
      </c>
      <c r="R820" s="1"/>
      <c r="S820" s="1">
        <f>R820</f>
        <v>0</v>
      </c>
      <c r="T820" s="1"/>
      <c r="U820" s="1">
        <f>T820</f>
        <v>0</v>
      </c>
      <c r="V820" s="21"/>
      <c r="W820" s="21"/>
      <c r="X820" s="21"/>
      <c r="Y820" s="12"/>
    </row>
    <row r="821" spans="1:25" s="23" customFormat="1" ht="15.75" hidden="1" x14ac:dyDescent="0.2">
      <c r="A821" s="25" t="s">
        <v>426</v>
      </c>
      <c r="B821" s="25">
        <v>11</v>
      </c>
      <c r="C821" s="49" t="s">
        <v>142</v>
      </c>
      <c r="D821" s="27">
        <v>386</v>
      </c>
      <c r="E821" s="20"/>
      <c r="F821" s="20"/>
      <c r="G821" s="21">
        <f>SUM(G822)</f>
        <v>1000000</v>
      </c>
      <c r="H821" s="21">
        <f t="shared" ref="H821:U821" si="431">SUM(H822)</f>
        <v>1000000</v>
      </c>
      <c r="I821" s="21">
        <f t="shared" si="431"/>
        <v>2000000</v>
      </c>
      <c r="J821" s="21">
        <f t="shared" si="431"/>
        <v>2000000</v>
      </c>
      <c r="K821" s="21">
        <f t="shared" si="431"/>
        <v>0</v>
      </c>
      <c r="L821" s="22">
        <f t="shared" si="413"/>
        <v>0</v>
      </c>
      <c r="M821" s="21">
        <f t="shared" si="431"/>
        <v>0</v>
      </c>
      <c r="N821" s="21">
        <f t="shared" si="431"/>
        <v>0</v>
      </c>
      <c r="O821" s="21">
        <f t="shared" si="431"/>
        <v>0</v>
      </c>
      <c r="P821" s="21">
        <f t="shared" si="431"/>
        <v>0</v>
      </c>
      <c r="Q821" s="21">
        <f t="shared" si="431"/>
        <v>0</v>
      </c>
      <c r="R821" s="21">
        <f t="shared" si="431"/>
        <v>0</v>
      </c>
      <c r="S821" s="21">
        <f t="shared" si="431"/>
        <v>0</v>
      </c>
      <c r="T821" s="21">
        <f t="shared" si="431"/>
        <v>0</v>
      </c>
      <c r="U821" s="21">
        <f t="shared" si="431"/>
        <v>0</v>
      </c>
      <c r="V821" s="21"/>
      <c r="W821" s="21"/>
      <c r="X821" s="21"/>
      <c r="Y821" s="12"/>
    </row>
    <row r="822" spans="1:25" ht="45" hidden="1" x14ac:dyDescent="0.2">
      <c r="A822" s="29" t="s">
        <v>426</v>
      </c>
      <c r="B822" s="29">
        <v>11</v>
      </c>
      <c r="C822" s="50" t="s">
        <v>142</v>
      </c>
      <c r="D822" s="31">
        <v>3861</v>
      </c>
      <c r="E822" s="32" t="s">
        <v>277</v>
      </c>
      <c r="G822" s="1">
        <v>1000000</v>
      </c>
      <c r="H822" s="1">
        <v>1000000</v>
      </c>
      <c r="I822" s="1">
        <v>2000000</v>
      </c>
      <c r="J822" s="1">
        <v>2000000</v>
      </c>
      <c r="K822" s="1">
        <v>0</v>
      </c>
      <c r="L822" s="33">
        <f t="shared" si="413"/>
        <v>0</v>
      </c>
      <c r="M822" s="1">
        <v>0</v>
      </c>
      <c r="N822" s="1">
        <v>0</v>
      </c>
      <c r="O822" s="1"/>
      <c r="P822" s="1">
        <f>O822</f>
        <v>0</v>
      </c>
      <c r="Q822" s="1">
        <v>0</v>
      </c>
      <c r="R822" s="1"/>
      <c r="S822" s="1">
        <f>R822</f>
        <v>0</v>
      </c>
      <c r="T822" s="1"/>
      <c r="U822" s="1">
        <f>T822</f>
        <v>0</v>
      </c>
    </row>
    <row r="823" spans="1:25" ht="78.75" customHeight="1" x14ac:dyDescent="0.2">
      <c r="A823" s="277" t="s">
        <v>427</v>
      </c>
      <c r="B823" s="277"/>
      <c r="C823" s="277"/>
      <c r="D823" s="277"/>
      <c r="E823" s="20" t="s">
        <v>428</v>
      </c>
      <c r="F823" s="38" t="s">
        <v>349</v>
      </c>
      <c r="G823" s="21">
        <f>G824+G826</f>
        <v>1560000</v>
      </c>
      <c r="H823" s="21">
        <f t="shared" ref="H823:U823" si="432">H824+H826</f>
        <v>160000</v>
      </c>
      <c r="I823" s="21">
        <f t="shared" si="432"/>
        <v>1560000</v>
      </c>
      <c r="J823" s="21">
        <f t="shared" si="432"/>
        <v>160000</v>
      </c>
      <c r="K823" s="21">
        <f t="shared" si="432"/>
        <v>812711.24</v>
      </c>
      <c r="L823" s="22">
        <f t="shared" si="413"/>
        <v>52.096874358974354</v>
      </c>
      <c r="M823" s="21">
        <f t="shared" si="432"/>
        <v>0</v>
      </c>
      <c r="N823" s="21">
        <f t="shared" si="432"/>
        <v>0</v>
      </c>
      <c r="O823" s="21">
        <f t="shared" si="432"/>
        <v>0</v>
      </c>
      <c r="P823" s="21">
        <f t="shared" si="432"/>
        <v>0</v>
      </c>
      <c r="Q823" s="21">
        <f t="shared" si="432"/>
        <v>0</v>
      </c>
      <c r="R823" s="21">
        <f t="shared" si="432"/>
        <v>0</v>
      </c>
      <c r="S823" s="21">
        <f t="shared" si="432"/>
        <v>0</v>
      </c>
      <c r="T823" s="21">
        <f t="shared" si="432"/>
        <v>0</v>
      </c>
      <c r="U823" s="21">
        <f t="shared" si="432"/>
        <v>0</v>
      </c>
    </row>
    <row r="824" spans="1:25" s="23" customFormat="1" ht="15.75" hidden="1" x14ac:dyDescent="0.2">
      <c r="A824" s="25" t="s">
        <v>429</v>
      </c>
      <c r="B824" s="25">
        <v>12</v>
      </c>
      <c r="C824" s="49" t="s">
        <v>258</v>
      </c>
      <c r="D824" s="27">
        <v>412</v>
      </c>
      <c r="E824" s="20"/>
      <c r="F824" s="20"/>
      <c r="G824" s="21">
        <f>SUM(G825)</f>
        <v>160000</v>
      </c>
      <c r="H824" s="21">
        <f t="shared" ref="H824:U824" si="433">SUM(H825)</f>
        <v>160000</v>
      </c>
      <c r="I824" s="21">
        <f t="shared" si="433"/>
        <v>160000</v>
      </c>
      <c r="J824" s="21">
        <f t="shared" si="433"/>
        <v>160000</v>
      </c>
      <c r="K824" s="21">
        <f t="shared" si="433"/>
        <v>81231.58</v>
      </c>
      <c r="L824" s="22">
        <f t="shared" si="413"/>
        <v>50.769737499999998</v>
      </c>
      <c r="M824" s="21">
        <f t="shared" si="433"/>
        <v>0</v>
      </c>
      <c r="N824" s="21">
        <f t="shared" si="433"/>
        <v>0</v>
      </c>
      <c r="O824" s="21">
        <f t="shared" si="433"/>
        <v>0</v>
      </c>
      <c r="P824" s="21">
        <f t="shared" si="433"/>
        <v>0</v>
      </c>
      <c r="Q824" s="21">
        <f t="shared" si="433"/>
        <v>0</v>
      </c>
      <c r="R824" s="21">
        <f t="shared" si="433"/>
        <v>0</v>
      </c>
      <c r="S824" s="21">
        <f t="shared" si="433"/>
        <v>0</v>
      </c>
      <c r="T824" s="21">
        <f t="shared" si="433"/>
        <v>0</v>
      </c>
      <c r="U824" s="21">
        <f t="shared" si="433"/>
        <v>0</v>
      </c>
      <c r="V824" s="21"/>
      <c r="W824" s="21"/>
      <c r="X824" s="21"/>
      <c r="Y824" s="12"/>
    </row>
    <row r="825" spans="1:25" hidden="1" x14ac:dyDescent="0.2">
      <c r="A825" s="29" t="s">
        <v>429</v>
      </c>
      <c r="B825" s="29">
        <v>12</v>
      </c>
      <c r="C825" s="50" t="s">
        <v>258</v>
      </c>
      <c r="D825" s="31">
        <v>4126</v>
      </c>
      <c r="E825" s="32" t="s">
        <v>84</v>
      </c>
      <c r="G825" s="1">
        <v>160000</v>
      </c>
      <c r="H825" s="1">
        <v>160000</v>
      </c>
      <c r="I825" s="1">
        <v>160000</v>
      </c>
      <c r="J825" s="1">
        <v>160000</v>
      </c>
      <c r="K825" s="1">
        <v>81231.58</v>
      </c>
      <c r="L825" s="33">
        <f t="shared" si="413"/>
        <v>50.769737499999998</v>
      </c>
      <c r="M825" s="1">
        <v>0</v>
      </c>
      <c r="N825" s="1">
        <v>0</v>
      </c>
      <c r="O825" s="1"/>
      <c r="P825" s="1">
        <f>O825</f>
        <v>0</v>
      </c>
      <c r="Q825" s="1">
        <v>0</v>
      </c>
      <c r="R825" s="1"/>
      <c r="S825" s="1">
        <f>R825</f>
        <v>0</v>
      </c>
      <c r="T825" s="1"/>
      <c r="U825" s="1">
        <f>T825</f>
        <v>0</v>
      </c>
    </row>
    <row r="826" spans="1:25" s="23" customFormat="1" ht="15.75" hidden="1" x14ac:dyDescent="0.2">
      <c r="A826" s="25" t="s">
        <v>429</v>
      </c>
      <c r="B826" s="25">
        <v>51</v>
      </c>
      <c r="C826" s="49" t="s">
        <v>258</v>
      </c>
      <c r="D826" s="27">
        <v>412</v>
      </c>
      <c r="E826" s="20"/>
      <c r="F826" s="20"/>
      <c r="G826" s="21">
        <f>SUM(G827)</f>
        <v>1400000</v>
      </c>
      <c r="H826" s="21">
        <f t="shared" ref="H826:U826" si="434">SUM(H827)</f>
        <v>0</v>
      </c>
      <c r="I826" s="21">
        <f t="shared" si="434"/>
        <v>1400000</v>
      </c>
      <c r="J826" s="21">
        <f t="shared" si="434"/>
        <v>0</v>
      </c>
      <c r="K826" s="21">
        <f t="shared" si="434"/>
        <v>731479.66</v>
      </c>
      <c r="L826" s="22">
        <f t="shared" si="413"/>
        <v>52.248547142857149</v>
      </c>
      <c r="M826" s="21">
        <f t="shared" si="434"/>
        <v>0</v>
      </c>
      <c r="N826" s="21">
        <f t="shared" si="434"/>
        <v>0</v>
      </c>
      <c r="O826" s="21">
        <f t="shared" si="434"/>
        <v>0</v>
      </c>
      <c r="P826" s="21">
        <f t="shared" si="434"/>
        <v>0</v>
      </c>
      <c r="Q826" s="21">
        <f t="shared" si="434"/>
        <v>0</v>
      </c>
      <c r="R826" s="21">
        <f t="shared" si="434"/>
        <v>0</v>
      </c>
      <c r="S826" s="21">
        <f t="shared" si="434"/>
        <v>0</v>
      </c>
      <c r="T826" s="21">
        <f t="shared" si="434"/>
        <v>0</v>
      </c>
      <c r="U826" s="21">
        <f t="shared" si="434"/>
        <v>0</v>
      </c>
      <c r="V826" s="21"/>
      <c r="W826" s="21"/>
      <c r="X826" s="21"/>
      <c r="Y826" s="12"/>
    </row>
    <row r="827" spans="1:25" s="23" customFormat="1" ht="15.75" hidden="1" x14ac:dyDescent="0.2">
      <c r="A827" s="29" t="s">
        <v>429</v>
      </c>
      <c r="B827" s="29">
        <v>51</v>
      </c>
      <c r="C827" s="50" t="s">
        <v>258</v>
      </c>
      <c r="D827" s="31">
        <v>4126</v>
      </c>
      <c r="E827" s="32" t="s">
        <v>84</v>
      </c>
      <c r="F827" s="32"/>
      <c r="G827" s="1">
        <v>1400000</v>
      </c>
      <c r="H827" s="55"/>
      <c r="I827" s="1">
        <v>1400000</v>
      </c>
      <c r="J827" s="55"/>
      <c r="K827" s="1">
        <v>731479.66</v>
      </c>
      <c r="L827" s="33">
        <f t="shared" si="413"/>
        <v>52.248547142857149</v>
      </c>
      <c r="M827" s="1">
        <v>0</v>
      </c>
      <c r="N827" s="55"/>
      <c r="O827" s="1"/>
      <c r="P827" s="55"/>
      <c r="Q827" s="1">
        <v>0</v>
      </c>
      <c r="R827" s="1"/>
      <c r="S827" s="55"/>
      <c r="T827" s="1"/>
      <c r="U827" s="55"/>
      <c r="V827" s="21"/>
      <c r="W827" s="21"/>
      <c r="X827" s="21"/>
      <c r="Y827" s="12"/>
    </row>
    <row r="828" spans="1:25" s="23" customFormat="1" ht="78.2" customHeight="1" x14ac:dyDescent="0.2">
      <c r="A828" s="277" t="s">
        <v>430</v>
      </c>
      <c r="B828" s="277"/>
      <c r="C828" s="277"/>
      <c r="D828" s="277"/>
      <c r="E828" s="20" t="s">
        <v>431</v>
      </c>
      <c r="F828" s="20" t="s">
        <v>30</v>
      </c>
      <c r="G828" s="21">
        <f>G829+G831</f>
        <v>0</v>
      </c>
      <c r="H828" s="21">
        <f>H829+H831</f>
        <v>0</v>
      </c>
      <c r="I828" s="21">
        <f>I829+I831+I833</f>
        <v>0</v>
      </c>
      <c r="J828" s="21">
        <f t="shared" ref="J828:U828" si="435">J829+J831+J833</f>
        <v>0</v>
      </c>
      <c r="K828" s="21">
        <f t="shared" si="435"/>
        <v>379520.69</v>
      </c>
      <c r="L828" s="22" t="str">
        <f t="shared" si="413"/>
        <v>-</v>
      </c>
      <c r="M828" s="21">
        <f t="shared" si="435"/>
        <v>0</v>
      </c>
      <c r="N828" s="21">
        <f t="shared" si="435"/>
        <v>0</v>
      </c>
      <c r="O828" s="21">
        <f t="shared" si="435"/>
        <v>0</v>
      </c>
      <c r="P828" s="21">
        <f t="shared" si="435"/>
        <v>0</v>
      </c>
      <c r="Q828" s="21">
        <f t="shared" si="435"/>
        <v>0</v>
      </c>
      <c r="R828" s="21">
        <f t="shared" si="435"/>
        <v>0</v>
      </c>
      <c r="S828" s="21">
        <f t="shared" si="435"/>
        <v>0</v>
      </c>
      <c r="T828" s="21">
        <f t="shared" si="435"/>
        <v>0</v>
      </c>
      <c r="U828" s="21">
        <f t="shared" si="435"/>
        <v>0</v>
      </c>
      <c r="V828" s="21"/>
      <c r="W828" s="21"/>
      <c r="X828" s="21"/>
      <c r="Y828" s="12"/>
    </row>
    <row r="829" spans="1:25" s="23" customFormat="1" ht="15.75" hidden="1" x14ac:dyDescent="0.2">
      <c r="A829" s="25" t="s">
        <v>432</v>
      </c>
      <c r="B829" s="25">
        <v>14</v>
      </c>
      <c r="C829" s="49" t="s">
        <v>142</v>
      </c>
      <c r="D829" s="27">
        <v>386</v>
      </c>
      <c r="E829" s="20"/>
      <c r="F829" s="20"/>
      <c r="G829" s="21">
        <f>SUM(G830)</f>
        <v>0</v>
      </c>
      <c r="H829" s="21">
        <f t="shared" ref="H829:U829" si="436">SUM(H830)</f>
        <v>0</v>
      </c>
      <c r="I829" s="21">
        <f t="shared" si="436"/>
        <v>0</v>
      </c>
      <c r="J829" s="21">
        <f t="shared" si="436"/>
        <v>0</v>
      </c>
      <c r="K829" s="21">
        <f t="shared" si="436"/>
        <v>56928.12</v>
      </c>
      <c r="L829" s="22" t="str">
        <f t="shared" si="413"/>
        <v>-</v>
      </c>
      <c r="M829" s="21">
        <f t="shared" si="436"/>
        <v>0</v>
      </c>
      <c r="N829" s="21">
        <f t="shared" si="436"/>
        <v>0</v>
      </c>
      <c r="O829" s="21">
        <f t="shared" si="436"/>
        <v>0</v>
      </c>
      <c r="P829" s="21">
        <f t="shared" si="436"/>
        <v>0</v>
      </c>
      <c r="Q829" s="21">
        <f t="shared" si="436"/>
        <v>0</v>
      </c>
      <c r="R829" s="21">
        <f t="shared" si="436"/>
        <v>0</v>
      </c>
      <c r="S829" s="21">
        <f t="shared" si="436"/>
        <v>0</v>
      </c>
      <c r="T829" s="21">
        <f t="shared" si="436"/>
        <v>0</v>
      </c>
      <c r="U829" s="21">
        <f t="shared" si="436"/>
        <v>0</v>
      </c>
      <c r="V829" s="21"/>
      <c r="W829" s="21"/>
      <c r="X829" s="21"/>
      <c r="Y829" s="12"/>
    </row>
    <row r="830" spans="1:25" s="23" customFormat="1" ht="45" hidden="1" x14ac:dyDescent="0.2">
      <c r="A830" s="29" t="s">
        <v>432</v>
      </c>
      <c r="B830" s="29">
        <v>14</v>
      </c>
      <c r="C830" s="50" t="s">
        <v>142</v>
      </c>
      <c r="D830" s="31">
        <v>3861</v>
      </c>
      <c r="E830" s="32" t="s">
        <v>277</v>
      </c>
      <c r="F830" s="32"/>
      <c r="G830" s="1">
        <v>0</v>
      </c>
      <c r="H830" s="55"/>
      <c r="I830" s="1">
        <v>0</v>
      </c>
      <c r="J830" s="55"/>
      <c r="K830" s="1">
        <v>56928.12</v>
      </c>
      <c r="L830" s="33" t="str">
        <f t="shared" si="413"/>
        <v>-</v>
      </c>
      <c r="M830" s="1">
        <v>0</v>
      </c>
      <c r="N830" s="55"/>
      <c r="O830" s="1"/>
      <c r="P830" s="55"/>
      <c r="Q830" s="1">
        <v>0</v>
      </c>
      <c r="R830" s="1"/>
      <c r="S830" s="55"/>
      <c r="T830" s="1"/>
      <c r="U830" s="55"/>
      <c r="V830" s="21"/>
      <c r="W830" s="21"/>
      <c r="X830" s="21"/>
      <c r="Y830" s="12"/>
    </row>
    <row r="831" spans="1:25" s="23" customFormat="1" ht="15.75" hidden="1" x14ac:dyDescent="0.2">
      <c r="A831" s="25" t="s">
        <v>432</v>
      </c>
      <c r="B831" s="25">
        <v>51</v>
      </c>
      <c r="C831" s="49" t="s">
        <v>142</v>
      </c>
      <c r="D831" s="27">
        <v>386</v>
      </c>
      <c r="E831" s="20"/>
      <c r="F831" s="20"/>
      <c r="G831" s="21">
        <f>SUM(G832)</f>
        <v>0</v>
      </c>
      <c r="H831" s="21">
        <f t="shared" ref="H831:U831" si="437">SUM(H832)</f>
        <v>0</v>
      </c>
      <c r="I831" s="21">
        <f t="shared" si="437"/>
        <v>0</v>
      </c>
      <c r="J831" s="21">
        <f t="shared" si="437"/>
        <v>0</v>
      </c>
      <c r="K831" s="21">
        <f t="shared" si="437"/>
        <v>322592.57</v>
      </c>
      <c r="L831" s="22" t="str">
        <f t="shared" si="413"/>
        <v>-</v>
      </c>
      <c r="M831" s="21">
        <f t="shared" si="437"/>
        <v>0</v>
      </c>
      <c r="N831" s="21">
        <f t="shared" si="437"/>
        <v>0</v>
      </c>
      <c r="O831" s="21">
        <f t="shared" si="437"/>
        <v>0</v>
      </c>
      <c r="P831" s="21">
        <f t="shared" si="437"/>
        <v>0</v>
      </c>
      <c r="Q831" s="21">
        <f t="shared" si="437"/>
        <v>0</v>
      </c>
      <c r="R831" s="21">
        <f t="shared" si="437"/>
        <v>0</v>
      </c>
      <c r="S831" s="21">
        <f t="shared" si="437"/>
        <v>0</v>
      </c>
      <c r="T831" s="21">
        <f t="shared" si="437"/>
        <v>0</v>
      </c>
      <c r="U831" s="21">
        <f t="shared" si="437"/>
        <v>0</v>
      </c>
      <c r="V831" s="21"/>
      <c r="W831" s="21"/>
      <c r="X831" s="21"/>
      <c r="Y831" s="12"/>
    </row>
    <row r="832" spans="1:25" s="23" customFormat="1" ht="45" hidden="1" x14ac:dyDescent="0.2">
      <c r="A832" s="29" t="s">
        <v>432</v>
      </c>
      <c r="B832" s="29">
        <v>51</v>
      </c>
      <c r="C832" s="50" t="s">
        <v>142</v>
      </c>
      <c r="D832" s="31">
        <v>3861</v>
      </c>
      <c r="E832" s="32" t="s">
        <v>277</v>
      </c>
      <c r="F832" s="32"/>
      <c r="G832" s="1">
        <v>0</v>
      </c>
      <c r="H832" s="55"/>
      <c r="I832" s="1">
        <v>0</v>
      </c>
      <c r="J832" s="55"/>
      <c r="K832" s="1">
        <v>322592.57</v>
      </c>
      <c r="L832" s="33" t="str">
        <f t="shared" si="413"/>
        <v>-</v>
      </c>
      <c r="M832" s="1">
        <v>0</v>
      </c>
      <c r="N832" s="55"/>
      <c r="O832" s="1"/>
      <c r="P832" s="55"/>
      <c r="Q832" s="1">
        <v>0</v>
      </c>
      <c r="R832" s="1"/>
      <c r="S832" s="55"/>
      <c r="T832" s="1"/>
      <c r="U832" s="55"/>
      <c r="V832" s="21"/>
      <c r="W832" s="21"/>
      <c r="X832" s="21"/>
      <c r="Y832" s="12"/>
    </row>
    <row r="833" spans="1:25" s="23" customFormat="1" ht="15.75" hidden="1" x14ac:dyDescent="0.2">
      <c r="A833" s="25" t="s">
        <v>432</v>
      </c>
      <c r="B833" s="25">
        <v>563</v>
      </c>
      <c r="C833" s="49" t="s">
        <v>142</v>
      </c>
      <c r="D833" s="27">
        <v>386</v>
      </c>
      <c r="E833" s="20"/>
      <c r="F833" s="20"/>
      <c r="G833" s="21"/>
      <c r="H833" s="21"/>
      <c r="I833" s="21">
        <f>I834</f>
        <v>0</v>
      </c>
      <c r="J833" s="21">
        <f t="shared" ref="J833:U833" si="438">J834</f>
        <v>0</v>
      </c>
      <c r="K833" s="21">
        <f t="shared" si="438"/>
        <v>0</v>
      </c>
      <c r="L833" s="22" t="str">
        <f t="shared" si="413"/>
        <v>-</v>
      </c>
      <c r="M833" s="21">
        <f t="shared" si="438"/>
        <v>0</v>
      </c>
      <c r="N833" s="21">
        <f t="shared" si="438"/>
        <v>0</v>
      </c>
      <c r="O833" s="21">
        <f t="shared" si="438"/>
        <v>0</v>
      </c>
      <c r="P833" s="21">
        <f t="shared" si="438"/>
        <v>0</v>
      </c>
      <c r="Q833" s="21">
        <f t="shared" si="438"/>
        <v>0</v>
      </c>
      <c r="R833" s="21">
        <f t="shared" si="438"/>
        <v>0</v>
      </c>
      <c r="S833" s="21">
        <f t="shared" si="438"/>
        <v>0</v>
      </c>
      <c r="T833" s="21">
        <f t="shared" si="438"/>
        <v>0</v>
      </c>
      <c r="U833" s="21">
        <f t="shared" si="438"/>
        <v>0</v>
      </c>
      <c r="V833" s="21"/>
      <c r="W833" s="21"/>
      <c r="X833" s="21"/>
      <c r="Y833" s="12"/>
    </row>
    <row r="834" spans="1:25" s="23" customFormat="1" ht="45" hidden="1" x14ac:dyDescent="0.2">
      <c r="A834" s="29" t="s">
        <v>432</v>
      </c>
      <c r="B834" s="29">
        <v>563</v>
      </c>
      <c r="C834" s="50" t="s">
        <v>142</v>
      </c>
      <c r="D834" s="31">
        <v>3861</v>
      </c>
      <c r="E834" s="32" t="s">
        <v>277</v>
      </c>
      <c r="F834" s="32"/>
      <c r="G834" s="1"/>
      <c r="H834" s="1"/>
      <c r="I834" s="1"/>
      <c r="J834" s="55"/>
      <c r="K834" s="1"/>
      <c r="L834" s="33" t="str">
        <f t="shared" si="413"/>
        <v>-</v>
      </c>
      <c r="M834" s="1"/>
      <c r="N834" s="1"/>
      <c r="O834" s="1"/>
      <c r="P834" s="55"/>
      <c r="Q834" s="1"/>
      <c r="R834" s="1"/>
      <c r="S834" s="55"/>
      <c r="T834" s="1"/>
      <c r="U834" s="55"/>
      <c r="V834" s="21"/>
      <c r="W834" s="21"/>
      <c r="X834" s="21"/>
      <c r="Y834" s="12"/>
    </row>
    <row r="835" spans="1:25" s="23" customFormat="1" ht="78.75" x14ac:dyDescent="0.2">
      <c r="A835" s="277" t="s">
        <v>433</v>
      </c>
      <c r="B835" s="277"/>
      <c r="C835" s="277"/>
      <c r="D835" s="277"/>
      <c r="E835" s="20" t="s">
        <v>434</v>
      </c>
      <c r="F835" s="20" t="s">
        <v>30</v>
      </c>
      <c r="G835" s="21"/>
      <c r="H835" s="21"/>
      <c r="I835" s="21">
        <f>I836+I838</f>
        <v>0</v>
      </c>
      <c r="J835" s="21">
        <f>J836+J838</f>
        <v>0</v>
      </c>
      <c r="K835" s="21">
        <f>K836+K838</f>
        <v>372804.92</v>
      </c>
      <c r="L835" s="22" t="str">
        <f t="shared" si="413"/>
        <v>-</v>
      </c>
      <c r="M835" s="21"/>
      <c r="N835" s="21"/>
      <c r="O835" s="21">
        <f>O836+O838</f>
        <v>0</v>
      </c>
      <c r="P835" s="21">
        <f t="shared" ref="P835:U835" si="439">P836+P838</f>
        <v>0</v>
      </c>
      <c r="Q835" s="21">
        <f t="shared" si="439"/>
        <v>0</v>
      </c>
      <c r="R835" s="21">
        <f t="shared" si="439"/>
        <v>0</v>
      </c>
      <c r="S835" s="21">
        <f t="shared" si="439"/>
        <v>0</v>
      </c>
      <c r="T835" s="21">
        <f t="shared" si="439"/>
        <v>0</v>
      </c>
      <c r="U835" s="21">
        <f t="shared" si="439"/>
        <v>0</v>
      </c>
      <c r="V835" s="21"/>
      <c r="W835" s="21"/>
      <c r="X835" s="21"/>
      <c r="Y835" s="12"/>
    </row>
    <row r="836" spans="1:25" s="23" customFormat="1" ht="15.75" hidden="1" x14ac:dyDescent="0.2">
      <c r="A836" s="25" t="s">
        <v>435</v>
      </c>
      <c r="B836" s="25">
        <v>12</v>
      </c>
      <c r="C836" s="49" t="s">
        <v>142</v>
      </c>
      <c r="D836" s="27">
        <v>412</v>
      </c>
      <c r="E836" s="20"/>
      <c r="F836" s="20"/>
      <c r="G836" s="21"/>
      <c r="H836" s="21"/>
      <c r="I836" s="21">
        <f>I837</f>
        <v>0</v>
      </c>
      <c r="J836" s="21">
        <f>J837</f>
        <v>0</v>
      </c>
      <c r="K836" s="21">
        <f>K837</f>
        <v>0</v>
      </c>
      <c r="L836" s="22" t="str">
        <f t="shared" si="413"/>
        <v>-</v>
      </c>
      <c r="M836" s="21"/>
      <c r="N836" s="21"/>
      <c r="O836" s="21">
        <f>O837</f>
        <v>0</v>
      </c>
      <c r="P836" s="21">
        <f t="shared" ref="P836:U836" si="440">P837</f>
        <v>0</v>
      </c>
      <c r="Q836" s="21">
        <f t="shared" si="440"/>
        <v>0</v>
      </c>
      <c r="R836" s="21">
        <f t="shared" si="440"/>
        <v>0</v>
      </c>
      <c r="S836" s="21">
        <f t="shared" si="440"/>
        <v>0</v>
      </c>
      <c r="T836" s="21">
        <f t="shared" si="440"/>
        <v>0</v>
      </c>
      <c r="U836" s="21">
        <f t="shared" si="440"/>
        <v>0</v>
      </c>
      <c r="V836" s="21"/>
      <c r="W836" s="21"/>
      <c r="X836" s="21"/>
      <c r="Y836" s="12"/>
    </row>
    <row r="837" spans="1:25" s="23" customFormat="1" ht="15.75" hidden="1" x14ac:dyDescent="0.2">
      <c r="A837" s="29" t="s">
        <v>435</v>
      </c>
      <c r="B837" s="29">
        <v>12</v>
      </c>
      <c r="C837" s="50" t="s">
        <v>142</v>
      </c>
      <c r="D837" s="31">
        <v>4126</v>
      </c>
      <c r="E837" s="32" t="s">
        <v>84</v>
      </c>
      <c r="F837" s="32"/>
      <c r="G837" s="1"/>
      <c r="H837" s="1"/>
      <c r="I837" s="1">
        <v>0</v>
      </c>
      <c r="J837" s="1">
        <f>I837</f>
        <v>0</v>
      </c>
      <c r="K837" s="1">
        <v>0</v>
      </c>
      <c r="L837" s="33" t="str">
        <f t="shared" si="413"/>
        <v>-</v>
      </c>
      <c r="M837" s="1"/>
      <c r="N837" s="1"/>
      <c r="O837" s="1"/>
      <c r="P837" s="1">
        <f>O837</f>
        <v>0</v>
      </c>
      <c r="Q837" s="1"/>
      <c r="R837" s="1"/>
      <c r="S837" s="1">
        <f>R837</f>
        <v>0</v>
      </c>
      <c r="T837" s="1"/>
      <c r="U837" s="1">
        <f>T837</f>
        <v>0</v>
      </c>
      <c r="V837" s="21"/>
      <c r="W837" s="21"/>
      <c r="X837" s="21"/>
      <c r="Y837" s="12"/>
    </row>
    <row r="838" spans="1:25" s="23" customFormat="1" ht="15.75" hidden="1" x14ac:dyDescent="0.2">
      <c r="A838" s="25" t="s">
        <v>435</v>
      </c>
      <c r="B838" s="25">
        <v>563</v>
      </c>
      <c r="C838" s="49" t="s">
        <v>142</v>
      </c>
      <c r="D838" s="27">
        <v>412</v>
      </c>
      <c r="E838" s="20"/>
      <c r="F838" s="20"/>
      <c r="G838" s="21"/>
      <c r="H838" s="21"/>
      <c r="I838" s="21">
        <f>I839</f>
        <v>0</v>
      </c>
      <c r="J838" s="21">
        <f>J839</f>
        <v>0</v>
      </c>
      <c r="K838" s="21">
        <f>K839</f>
        <v>372804.92</v>
      </c>
      <c r="L838" s="22" t="str">
        <f t="shared" si="413"/>
        <v>-</v>
      </c>
      <c r="M838" s="21"/>
      <c r="N838" s="21"/>
      <c r="O838" s="21">
        <f>O839</f>
        <v>0</v>
      </c>
      <c r="P838" s="21">
        <f t="shared" ref="P838:U838" si="441">P839</f>
        <v>0</v>
      </c>
      <c r="Q838" s="21">
        <f t="shared" si="441"/>
        <v>0</v>
      </c>
      <c r="R838" s="21">
        <f t="shared" si="441"/>
        <v>0</v>
      </c>
      <c r="S838" s="21">
        <f t="shared" si="441"/>
        <v>0</v>
      </c>
      <c r="T838" s="21">
        <f t="shared" si="441"/>
        <v>0</v>
      </c>
      <c r="U838" s="21">
        <f t="shared" si="441"/>
        <v>0</v>
      </c>
      <c r="V838" s="21"/>
      <c r="W838" s="21"/>
      <c r="X838" s="21"/>
      <c r="Y838" s="12"/>
    </row>
    <row r="839" spans="1:25" s="23" customFormat="1" ht="15.75" hidden="1" x14ac:dyDescent="0.2">
      <c r="A839" s="29" t="s">
        <v>435</v>
      </c>
      <c r="B839" s="29">
        <v>563</v>
      </c>
      <c r="C839" s="50" t="s">
        <v>142</v>
      </c>
      <c r="D839" s="31">
        <v>4126</v>
      </c>
      <c r="E839" s="32" t="s">
        <v>84</v>
      </c>
      <c r="F839" s="32"/>
      <c r="G839" s="1"/>
      <c r="H839" s="1"/>
      <c r="I839" s="1">
        <v>0</v>
      </c>
      <c r="J839" s="55"/>
      <c r="K839" s="1">
        <v>372804.92</v>
      </c>
      <c r="L839" s="22" t="str">
        <f t="shared" si="413"/>
        <v>-</v>
      </c>
      <c r="M839" s="1"/>
      <c r="N839" s="1"/>
      <c r="O839" s="1"/>
      <c r="P839" s="55"/>
      <c r="Q839" s="1"/>
      <c r="R839" s="1"/>
      <c r="S839" s="55"/>
      <c r="T839" s="1"/>
      <c r="U839" s="55"/>
      <c r="V839" s="21"/>
      <c r="W839" s="21"/>
      <c r="X839" s="21"/>
      <c r="Y839" s="12"/>
    </row>
    <row r="840" spans="1:25" s="23" customFormat="1" ht="15.75" hidden="1" x14ac:dyDescent="0.2">
      <c r="A840" s="290" t="s">
        <v>93</v>
      </c>
      <c r="B840" s="290"/>
      <c r="C840" s="290"/>
      <c r="D840" s="290"/>
      <c r="E840" s="38" t="s">
        <v>436</v>
      </c>
      <c r="F840" s="20"/>
      <c r="G840" s="21">
        <f>G841+G843+G845+G847+G849+G851</f>
        <v>0</v>
      </c>
      <c r="H840" s="21">
        <f t="shared" ref="H840:U840" si="442">H841+H843+H845+H847+H849+H851</f>
        <v>0</v>
      </c>
      <c r="I840" s="21">
        <f t="shared" si="442"/>
        <v>0</v>
      </c>
      <c r="J840" s="21">
        <f t="shared" si="442"/>
        <v>0</v>
      </c>
      <c r="K840" s="21">
        <f t="shared" si="442"/>
        <v>0</v>
      </c>
      <c r="L840" s="22" t="str">
        <f t="shared" si="413"/>
        <v>-</v>
      </c>
      <c r="M840" s="21">
        <f t="shared" si="442"/>
        <v>0</v>
      </c>
      <c r="N840" s="21">
        <f t="shared" si="442"/>
        <v>0</v>
      </c>
      <c r="O840" s="21">
        <f t="shared" si="442"/>
        <v>0</v>
      </c>
      <c r="P840" s="21">
        <f t="shared" si="442"/>
        <v>0</v>
      </c>
      <c r="Q840" s="21">
        <f t="shared" si="442"/>
        <v>0</v>
      </c>
      <c r="R840" s="21">
        <f t="shared" si="442"/>
        <v>0</v>
      </c>
      <c r="S840" s="21">
        <f t="shared" si="442"/>
        <v>0</v>
      </c>
      <c r="T840" s="21">
        <f t="shared" si="442"/>
        <v>0</v>
      </c>
      <c r="U840" s="21">
        <f t="shared" si="442"/>
        <v>0</v>
      </c>
      <c r="V840" s="21"/>
      <c r="W840" s="21"/>
      <c r="X840" s="21"/>
      <c r="Y840" s="12"/>
    </row>
    <row r="841" spans="1:25" s="23" customFormat="1" ht="15.75" hidden="1" x14ac:dyDescent="0.2">
      <c r="A841" s="25"/>
      <c r="B841" s="25">
        <v>12</v>
      </c>
      <c r="C841" s="25"/>
      <c r="D841" s="27">
        <v>323</v>
      </c>
      <c r="E841" s="20"/>
      <c r="F841" s="20"/>
      <c r="G841" s="21">
        <f>SUM(G842)</f>
        <v>0</v>
      </c>
      <c r="H841" s="21">
        <f t="shared" ref="H841:U841" si="443">SUM(H842)</f>
        <v>0</v>
      </c>
      <c r="I841" s="21">
        <f t="shared" si="443"/>
        <v>0</v>
      </c>
      <c r="J841" s="21">
        <f t="shared" si="443"/>
        <v>0</v>
      </c>
      <c r="K841" s="21">
        <f t="shared" si="443"/>
        <v>0</v>
      </c>
      <c r="L841" s="22" t="str">
        <f t="shared" si="413"/>
        <v>-</v>
      </c>
      <c r="M841" s="21">
        <f t="shared" si="443"/>
        <v>0</v>
      </c>
      <c r="N841" s="21">
        <f t="shared" si="443"/>
        <v>0</v>
      </c>
      <c r="O841" s="21">
        <f t="shared" si="443"/>
        <v>0</v>
      </c>
      <c r="P841" s="21">
        <f t="shared" si="443"/>
        <v>0</v>
      </c>
      <c r="Q841" s="21">
        <f t="shared" si="443"/>
        <v>0</v>
      </c>
      <c r="R841" s="21">
        <f t="shared" si="443"/>
        <v>0</v>
      </c>
      <c r="S841" s="21">
        <f t="shared" si="443"/>
        <v>0</v>
      </c>
      <c r="T841" s="21">
        <f t="shared" si="443"/>
        <v>0</v>
      </c>
      <c r="U841" s="21">
        <f t="shared" si="443"/>
        <v>0</v>
      </c>
      <c r="V841" s="21"/>
      <c r="W841" s="21"/>
      <c r="X841" s="21"/>
      <c r="Y841" s="12"/>
    </row>
    <row r="842" spans="1:25" s="60" customFormat="1" hidden="1" x14ac:dyDescent="0.2">
      <c r="A842" s="42"/>
      <c r="B842" s="42">
        <v>12</v>
      </c>
      <c r="C842" s="42"/>
      <c r="D842" s="44">
        <v>3237</v>
      </c>
      <c r="E842" s="36"/>
      <c r="F842" s="32"/>
      <c r="G842" s="1"/>
      <c r="H842" s="1"/>
      <c r="I842" s="1"/>
      <c r="J842" s="1"/>
      <c r="K842" s="1"/>
      <c r="L842" s="33" t="str">
        <f t="shared" si="413"/>
        <v>-</v>
      </c>
      <c r="M842" s="1"/>
      <c r="N842" s="1"/>
      <c r="O842" s="1"/>
      <c r="P842" s="1">
        <f>O842</f>
        <v>0</v>
      </c>
      <c r="Q842" s="1"/>
      <c r="R842" s="1"/>
      <c r="S842" s="1">
        <f>R842</f>
        <v>0</v>
      </c>
      <c r="T842" s="1"/>
      <c r="U842" s="1">
        <f>T842</f>
        <v>0</v>
      </c>
      <c r="V842" s="1"/>
      <c r="W842" s="1"/>
      <c r="X842" s="1"/>
      <c r="Y842" s="65"/>
    </row>
    <row r="843" spans="1:25" s="23" customFormat="1" ht="15.75" hidden="1" x14ac:dyDescent="0.2">
      <c r="A843" s="25"/>
      <c r="B843" s="25">
        <v>12</v>
      </c>
      <c r="C843" s="49"/>
      <c r="D843" s="27">
        <v>422</v>
      </c>
      <c r="E843" s="20"/>
      <c r="F843" s="20"/>
      <c r="G843" s="21">
        <f>SUM(G844)</f>
        <v>0</v>
      </c>
      <c r="H843" s="21">
        <f t="shared" ref="H843:U843" si="444">SUM(H844)</f>
        <v>0</v>
      </c>
      <c r="I843" s="21">
        <f t="shared" si="444"/>
        <v>0</v>
      </c>
      <c r="J843" s="21">
        <f t="shared" si="444"/>
        <v>0</v>
      </c>
      <c r="K843" s="21">
        <f t="shared" si="444"/>
        <v>0</v>
      </c>
      <c r="L843" s="22" t="str">
        <f t="shared" si="413"/>
        <v>-</v>
      </c>
      <c r="M843" s="21">
        <f t="shared" si="444"/>
        <v>0</v>
      </c>
      <c r="N843" s="21">
        <f t="shared" si="444"/>
        <v>0</v>
      </c>
      <c r="O843" s="21">
        <f t="shared" si="444"/>
        <v>0</v>
      </c>
      <c r="P843" s="21">
        <f t="shared" si="444"/>
        <v>0</v>
      </c>
      <c r="Q843" s="21">
        <f t="shared" si="444"/>
        <v>0</v>
      </c>
      <c r="R843" s="21">
        <f t="shared" si="444"/>
        <v>0</v>
      </c>
      <c r="S843" s="21">
        <f t="shared" si="444"/>
        <v>0</v>
      </c>
      <c r="T843" s="21">
        <f t="shared" si="444"/>
        <v>0</v>
      </c>
      <c r="U843" s="21">
        <f t="shared" si="444"/>
        <v>0</v>
      </c>
      <c r="V843" s="21"/>
      <c r="W843" s="21"/>
      <c r="X843" s="21"/>
      <c r="Y843" s="12"/>
    </row>
    <row r="844" spans="1:25" s="23" customFormat="1" ht="15.75" hidden="1" x14ac:dyDescent="0.2">
      <c r="A844" s="42"/>
      <c r="B844" s="42">
        <v>12</v>
      </c>
      <c r="C844" s="59"/>
      <c r="D844" s="44" t="s">
        <v>437</v>
      </c>
      <c r="E844" s="36"/>
      <c r="F844" s="32"/>
      <c r="G844" s="1"/>
      <c r="H844" s="1"/>
      <c r="I844" s="1"/>
      <c r="J844" s="1"/>
      <c r="K844" s="1"/>
      <c r="L844" s="33" t="str">
        <f t="shared" si="413"/>
        <v>-</v>
      </c>
      <c r="M844" s="1"/>
      <c r="N844" s="1"/>
      <c r="O844" s="1"/>
      <c r="P844" s="1">
        <f>O844</f>
        <v>0</v>
      </c>
      <c r="Q844" s="1"/>
      <c r="R844" s="1">
        <v>0</v>
      </c>
      <c r="S844" s="1">
        <f>R844</f>
        <v>0</v>
      </c>
      <c r="T844" s="1">
        <v>0</v>
      </c>
      <c r="U844" s="1">
        <f>T844</f>
        <v>0</v>
      </c>
      <c r="V844" s="21"/>
      <c r="W844" s="21"/>
      <c r="X844" s="21"/>
      <c r="Y844" s="12"/>
    </row>
    <row r="845" spans="1:25" s="23" customFormat="1" ht="15.75" hidden="1" x14ac:dyDescent="0.2">
      <c r="A845" s="25"/>
      <c r="B845" s="25">
        <v>12</v>
      </c>
      <c r="C845" s="49"/>
      <c r="D845" s="27">
        <v>423</v>
      </c>
      <c r="E845" s="20"/>
      <c r="F845" s="20"/>
      <c r="G845" s="21">
        <f>SUM(G846)</f>
        <v>0</v>
      </c>
      <c r="H845" s="21">
        <f t="shared" ref="H845:U845" si="445">SUM(H846)</f>
        <v>0</v>
      </c>
      <c r="I845" s="21">
        <f t="shared" si="445"/>
        <v>0</v>
      </c>
      <c r="J845" s="21">
        <f t="shared" si="445"/>
        <v>0</v>
      </c>
      <c r="K845" s="21">
        <f t="shared" si="445"/>
        <v>0</v>
      </c>
      <c r="L845" s="22" t="str">
        <f t="shared" si="413"/>
        <v>-</v>
      </c>
      <c r="M845" s="21">
        <f t="shared" si="445"/>
        <v>0</v>
      </c>
      <c r="N845" s="21">
        <f t="shared" si="445"/>
        <v>0</v>
      </c>
      <c r="O845" s="21">
        <f t="shared" si="445"/>
        <v>0</v>
      </c>
      <c r="P845" s="21">
        <f t="shared" si="445"/>
        <v>0</v>
      </c>
      <c r="Q845" s="21">
        <f t="shared" si="445"/>
        <v>0</v>
      </c>
      <c r="R845" s="21">
        <f t="shared" si="445"/>
        <v>0</v>
      </c>
      <c r="S845" s="21">
        <f t="shared" si="445"/>
        <v>0</v>
      </c>
      <c r="T845" s="21">
        <f t="shared" si="445"/>
        <v>0</v>
      </c>
      <c r="U845" s="21">
        <f t="shared" si="445"/>
        <v>0</v>
      </c>
      <c r="V845" s="21"/>
      <c r="W845" s="21"/>
      <c r="X845" s="21"/>
      <c r="Y845" s="12"/>
    </row>
    <row r="846" spans="1:25" s="23" customFormat="1" ht="15.75" hidden="1" x14ac:dyDescent="0.2">
      <c r="A846" s="42"/>
      <c r="B846" s="42">
        <v>12</v>
      </c>
      <c r="C846" s="59"/>
      <c r="D846" s="44" t="s">
        <v>438</v>
      </c>
      <c r="E846" s="36"/>
      <c r="F846" s="32"/>
      <c r="G846" s="1"/>
      <c r="H846" s="1"/>
      <c r="I846" s="1"/>
      <c r="J846" s="1"/>
      <c r="K846" s="1"/>
      <c r="L846" s="33" t="str">
        <f t="shared" si="413"/>
        <v>-</v>
      </c>
      <c r="M846" s="1"/>
      <c r="N846" s="1"/>
      <c r="O846" s="1"/>
      <c r="P846" s="1">
        <f>O846</f>
        <v>0</v>
      </c>
      <c r="Q846" s="1"/>
      <c r="R846" s="1">
        <v>0</v>
      </c>
      <c r="S846" s="1">
        <f>R846</f>
        <v>0</v>
      </c>
      <c r="T846" s="1">
        <v>0</v>
      </c>
      <c r="U846" s="1">
        <f>T846</f>
        <v>0</v>
      </c>
      <c r="V846" s="21"/>
      <c r="W846" s="21"/>
      <c r="X846" s="21"/>
      <c r="Y846" s="12"/>
    </row>
    <row r="847" spans="1:25" s="23" customFormat="1" ht="15.75" hidden="1" x14ac:dyDescent="0.2">
      <c r="A847" s="91"/>
      <c r="B847" s="25">
        <v>51</v>
      </c>
      <c r="C847" s="49"/>
      <c r="D847" s="27">
        <v>323</v>
      </c>
      <c r="E847" s="38"/>
      <c r="F847" s="20"/>
      <c r="G847" s="21">
        <f>SUM(G848)</f>
        <v>0</v>
      </c>
      <c r="H847" s="21">
        <f t="shared" ref="H847:U847" si="446">SUM(H848)</f>
        <v>0</v>
      </c>
      <c r="I847" s="21">
        <f t="shared" si="446"/>
        <v>0</v>
      </c>
      <c r="J847" s="21">
        <f t="shared" si="446"/>
        <v>0</v>
      </c>
      <c r="K847" s="21">
        <f t="shared" si="446"/>
        <v>0</v>
      </c>
      <c r="L847" s="22" t="str">
        <f t="shared" si="413"/>
        <v>-</v>
      </c>
      <c r="M847" s="21">
        <f t="shared" si="446"/>
        <v>0</v>
      </c>
      <c r="N847" s="21">
        <f t="shared" si="446"/>
        <v>0</v>
      </c>
      <c r="O847" s="21">
        <f t="shared" si="446"/>
        <v>0</v>
      </c>
      <c r="P847" s="21">
        <f t="shared" si="446"/>
        <v>0</v>
      </c>
      <c r="Q847" s="21">
        <f t="shared" si="446"/>
        <v>0</v>
      </c>
      <c r="R847" s="21">
        <f t="shared" si="446"/>
        <v>0</v>
      </c>
      <c r="S847" s="21">
        <f t="shared" si="446"/>
        <v>0</v>
      </c>
      <c r="T847" s="21">
        <f t="shared" si="446"/>
        <v>0</v>
      </c>
      <c r="U847" s="21">
        <f t="shared" si="446"/>
        <v>0</v>
      </c>
      <c r="V847" s="21"/>
      <c r="W847" s="21"/>
      <c r="X847" s="21"/>
      <c r="Y847" s="12"/>
    </row>
    <row r="848" spans="1:25" s="23" customFormat="1" ht="15.75" hidden="1" x14ac:dyDescent="0.2">
      <c r="A848" s="29"/>
      <c r="B848" s="29">
        <v>51</v>
      </c>
      <c r="C848" s="50"/>
      <c r="D848" s="31">
        <v>3237</v>
      </c>
      <c r="E848" s="32"/>
      <c r="F848" s="32"/>
      <c r="G848" s="1"/>
      <c r="H848" s="1"/>
      <c r="I848" s="1"/>
      <c r="J848" s="55"/>
      <c r="K848" s="1"/>
      <c r="L848" s="33" t="str">
        <f t="shared" si="413"/>
        <v>-</v>
      </c>
      <c r="M848" s="1"/>
      <c r="N848" s="1"/>
      <c r="O848" s="1"/>
      <c r="P848" s="55"/>
      <c r="Q848" s="1"/>
      <c r="R848" s="1"/>
      <c r="S848" s="55"/>
      <c r="T848" s="1"/>
      <c r="U848" s="55"/>
      <c r="V848" s="21"/>
      <c r="W848" s="21"/>
      <c r="X848" s="21"/>
      <c r="Y848" s="12"/>
    </row>
    <row r="849" spans="1:25" s="23" customFormat="1" ht="15.75" hidden="1" x14ac:dyDescent="0.2">
      <c r="A849" s="25"/>
      <c r="B849" s="25">
        <v>51</v>
      </c>
      <c r="C849" s="49"/>
      <c r="D849" s="27">
        <v>422</v>
      </c>
      <c r="E849" s="20"/>
      <c r="F849" s="20"/>
      <c r="G849" s="21">
        <f>SUM(G850)</f>
        <v>0</v>
      </c>
      <c r="H849" s="21">
        <f t="shared" ref="H849:U849" si="447">SUM(H850)</f>
        <v>0</v>
      </c>
      <c r="I849" s="21">
        <f t="shared" si="447"/>
        <v>0</v>
      </c>
      <c r="J849" s="21">
        <f t="shared" si="447"/>
        <v>0</v>
      </c>
      <c r="K849" s="21">
        <f t="shared" si="447"/>
        <v>0</v>
      </c>
      <c r="L849" s="22" t="str">
        <f t="shared" si="413"/>
        <v>-</v>
      </c>
      <c r="M849" s="21">
        <f t="shared" si="447"/>
        <v>0</v>
      </c>
      <c r="N849" s="21">
        <f t="shared" si="447"/>
        <v>0</v>
      </c>
      <c r="O849" s="21">
        <f t="shared" si="447"/>
        <v>0</v>
      </c>
      <c r="P849" s="21">
        <f t="shared" si="447"/>
        <v>0</v>
      </c>
      <c r="Q849" s="21">
        <f t="shared" si="447"/>
        <v>0</v>
      </c>
      <c r="R849" s="21">
        <f t="shared" si="447"/>
        <v>0</v>
      </c>
      <c r="S849" s="21">
        <f t="shared" si="447"/>
        <v>0</v>
      </c>
      <c r="T849" s="21">
        <f t="shared" si="447"/>
        <v>0</v>
      </c>
      <c r="U849" s="21">
        <f t="shared" si="447"/>
        <v>0</v>
      </c>
      <c r="V849" s="21"/>
      <c r="W849" s="21"/>
      <c r="X849" s="21"/>
      <c r="Y849" s="12"/>
    </row>
    <row r="850" spans="1:25" s="23" customFormat="1" ht="15.75" hidden="1" x14ac:dyDescent="0.2">
      <c r="A850" s="42"/>
      <c r="B850" s="42">
        <v>51</v>
      </c>
      <c r="C850" s="59"/>
      <c r="D850" s="44" t="s">
        <v>437</v>
      </c>
      <c r="E850" s="36"/>
      <c r="F850" s="32"/>
      <c r="G850" s="1"/>
      <c r="H850" s="1"/>
      <c r="I850" s="1"/>
      <c r="J850" s="55"/>
      <c r="K850" s="1"/>
      <c r="L850" s="33" t="str">
        <f t="shared" si="413"/>
        <v>-</v>
      </c>
      <c r="M850" s="1"/>
      <c r="N850" s="1"/>
      <c r="O850" s="1"/>
      <c r="P850" s="55"/>
      <c r="Q850" s="1"/>
      <c r="R850" s="1">
        <v>0</v>
      </c>
      <c r="S850" s="55"/>
      <c r="T850" s="1">
        <v>0</v>
      </c>
      <c r="U850" s="55"/>
      <c r="V850" s="21"/>
      <c r="W850" s="21"/>
      <c r="X850" s="21"/>
      <c r="Y850" s="12"/>
    </row>
    <row r="851" spans="1:25" s="23" customFormat="1" ht="15.75" hidden="1" x14ac:dyDescent="0.2">
      <c r="A851" s="25"/>
      <c r="B851" s="25">
        <v>51</v>
      </c>
      <c r="C851" s="49"/>
      <c r="D851" s="27">
        <v>423</v>
      </c>
      <c r="E851" s="20"/>
      <c r="F851" s="20"/>
      <c r="G851" s="21">
        <f>SUM(G852)</f>
        <v>0</v>
      </c>
      <c r="H851" s="21">
        <f t="shared" ref="H851:U851" si="448">SUM(H852)</f>
        <v>0</v>
      </c>
      <c r="I851" s="21">
        <f t="shared" si="448"/>
        <v>0</v>
      </c>
      <c r="J851" s="21">
        <f t="shared" si="448"/>
        <v>0</v>
      </c>
      <c r="K851" s="21">
        <f t="shared" si="448"/>
        <v>0</v>
      </c>
      <c r="L851" s="22" t="str">
        <f t="shared" si="413"/>
        <v>-</v>
      </c>
      <c r="M851" s="21">
        <f t="shared" si="448"/>
        <v>0</v>
      </c>
      <c r="N851" s="21">
        <f t="shared" si="448"/>
        <v>0</v>
      </c>
      <c r="O851" s="21">
        <f t="shared" si="448"/>
        <v>0</v>
      </c>
      <c r="P851" s="21">
        <f t="shared" si="448"/>
        <v>0</v>
      </c>
      <c r="Q851" s="21">
        <f t="shared" si="448"/>
        <v>0</v>
      </c>
      <c r="R851" s="21">
        <f t="shared" si="448"/>
        <v>0</v>
      </c>
      <c r="S851" s="21">
        <f t="shared" si="448"/>
        <v>0</v>
      </c>
      <c r="T851" s="21">
        <f t="shared" si="448"/>
        <v>0</v>
      </c>
      <c r="U851" s="21">
        <f t="shared" si="448"/>
        <v>0</v>
      </c>
      <c r="V851" s="21"/>
      <c r="W851" s="21"/>
      <c r="X851" s="21"/>
      <c r="Y851" s="12"/>
    </row>
    <row r="852" spans="1:25" s="23" customFormat="1" ht="15.75" hidden="1" x14ac:dyDescent="0.2">
      <c r="A852" s="42"/>
      <c r="B852" s="42">
        <v>51</v>
      </c>
      <c r="C852" s="59"/>
      <c r="D852" s="44" t="s">
        <v>438</v>
      </c>
      <c r="E852" s="36"/>
      <c r="F852" s="32"/>
      <c r="G852" s="1"/>
      <c r="H852" s="1"/>
      <c r="I852" s="1"/>
      <c r="J852" s="55"/>
      <c r="K852" s="1"/>
      <c r="L852" s="33" t="str">
        <f t="shared" si="413"/>
        <v>-</v>
      </c>
      <c r="M852" s="1"/>
      <c r="N852" s="1"/>
      <c r="O852" s="1"/>
      <c r="P852" s="55"/>
      <c r="Q852" s="1"/>
      <c r="R852" s="1">
        <v>0</v>
      </c>
      <c r="S852" s="55"/>
      <c r="T852" s="1">
        <v>0</v>
      </c>
      <c r="U852" s="55"/>
      <c r="V852" s="21"/>
      <c r="W852" s="21"/>
      <c r="X852" s="21"/>
      <c r="Y852" s="12"/>
    </row>
    <row r="853" spans="1:25" ht="110.25" x14ac:dyDescent="0.2">
      <c r="A853" s="277" t="s">
        <v>439</v>
      </c>
      <c r="B853" s="277"/>
      <c r="C853" s="277"/>
      <c r="D853" s="277"/>
      <c r="E853" s="20" t="s">
        <v>440</v>
      </c>
      <c r="F853" s="38" t="s">
        <v>349</v>
      </c>
      <c r="G853" s="21">
        <f>SUM(G854)</f>
        <v>1387872000</v>
      </c>
      <c r="H853" s="21">
        <f t="shared" ref="H853:U854" si="449">SUM(H854)</f>
        <v>1387872000</v>
      </c>
      <c r="I853" s="21">
        <f t="shared" si="449"/>
        <v>1387872000</v>
      </c>
      <c r="J853" s="21">
        <f t="shared" si="449"/>
        <v>1387872000</v>
      </c>
      <c r="K853" s="21">
        <f t="shared" si="449"/>
        <v>1122050852.01</v>
      </c>
      <c r="L853" s="22">
        <f t="shared" si="413"/>
        <v>80.846854177474583</v>
      </c>
      <c r="M853" s="21">
        <f t="shared" si="449"/>
        <v>1400000000</v>
      </c>
      <c r="N853" s="21">
        <f t="shared" si="449"/>
        <v>1400000000</v>
      </c>
      <c r="O853" s="21">
        <f t="shared" si="449"/>
        <v>466666667</v>
      </c>
      <c r="P853" s="21">
        <f t="shared" si="449"/>
        <v>466666667</v>
      </c>
      <c r="Q853" s="21">
        <f t="shared" si="449"/>
        <v>1400000000</v>
      </c>
      <c r="R853" s="21">
        <f t="shared" si="449"/>
        <v>466666667</v>
      </c>
      <c r="S853" s="21">
        <f t="shared" si="449"/>
        <v>466666667</v>
      </c>
      <c r="T853" s="21">
        <f t="shared" si="449"/>
        <v>466666667</v>
      </c>
      <c r="U853" s="21">
        <f t="shared" si="449"/>
        <v>466666667</v>
      </c>
    </row>
    <row r="854" spans="1:25" s="23" customFormat="1" ht="15.75" hidden="1" x14ac:dyDescent="0.2">
      <c r="A854" s="24" t="s">
        <v>441</v>
      </c>
      <c r="B854" s="25">
        <v>11</v>
      </c>
      <c r="C854" s="49" t="s">
        <v>258</v>
      </c>
      <c r="D854" s="40">
        <v>386</v>
      </c>
      <c r="E854" s="20"/>
      <c r="F854" s="20"/>
      <c r="G854" s="21">
        <f>SUM(G855)</f>
        <v>1387872000</v>
      </c>
      <c r="H854" s="21">
        <f t="shared" si="449"/>
        <v>1387872000</v>
      </c>
      <c r="I854" s="21">
        <f t="shared" si="449"/>
        <v>1387872000</v>
      </c>
      <c r="J854" s="21">
        <f t="shared" si="449"/>
        <v>1387872000</v>
      </c>
      <c r="K854" s="21">
        <f t="shared" si="449"/>
        <v>1122050852.01</v>
      </c>
      <c r="L854" s="22">
        <f t="shared" si="413"/>
        <v>80.846854177474583</v>
      </c>
      <c r="M854" s="21">
        <f t="shared" si="449"/>
        <v>1400000000</v>
      </c>
      <c r="N854" s="21">
        <f t="shared" si="449"/>
        <v>1400000000</v>
      </c>
      <c r="O854" s="21">
        <f t="shared" si="449"/>
        <v>466666667</v>
      </c>
      <c r="P854" s="21">
        <f t="shared" si="449"/>
        <v>466666667</v>
      </c>
      <c r="Q854" s="21">
        <f t="shared" si="449"/>
        <v>1400000000</v>
      </c>
      <c r="R854" s="21">
        <f t="shared" si="449"/>
        <v>466666667</v>
      </c>
      <c r="S854" s="21">
        <f t="shared" si="449"/>
        <v>466666667</v>
      </c>
      <c r="T854" s="21">
        <f t="shared" si="449"/>
        <v>466666667</v>
      </c>
      <c r="U854" s="21">
        <f t="shared" si="449"/>
        <v>466666667</v>
      </c>
      <c r="V854" s="21"/>
      <c r="W854" s="21"/>
      <c r="X854" s="21"/>
      <c r="Y854" s="12"/>
    </row>
    <row r="855" spans="1:25" ht="45" hidden="1" x14ac:dyDescent="0.2">
      <c r="A855" s="28" t="s">
        <v>441</v>
      </c>
      <c r="B855" s="29">
        <v>11</v>
      </c>
      <c r="C855" s="50" t="s">
        <v>258</v>
      </c>
      <c r="D855" s="53">
        <v>3861</v>
      </c>
      <c r="E855" s="32" t="s">
        <v>277</v>
      </c>
      <c r="G855" s="1">
        <v>1387872000</v>
      </c>
      <c r="H855" s="1">
        <v>1387872000</v>
      </c>
      <c r="I855" s="1">
        <v>1387872000</v>
      </c>
      <c r="J855" s="1">
        <v>1387872000</v>
      </c>
      <c r="K855" s="1">
        <v>1122050852.01</v>
      </c>
      <c r="L855" s="33">
        <f t="shared" si="413"/>
        <v>80.846854177474583</v>
      </c>
      <c r="M855" s="1">
        <v>1400000000</v>
      </c>
      <c r="N855" s="1">
        <v>1400000000</v>
      </c>
      <c r="O855" s="1">
        <v>466666667</v>
      </c>
      <c r="P855" s="1">
        <f>O855</f>
        <v>466666667</v>
      </c>
      <c r="Q855" s="1">
        <v>1400000000</v>
      </c>
      <c r="R855" s="1">
        <v>466666667</v>
      </c>
      <c r="S855" s="1">
        <f>R855</f>
        <v>466666667</v>
      </c>
      <c r="T855" s="1">
        <v>466666667</v>
      </c>
      <c r="U855" s="1">
        <f>T855</f>
        <v>466666667</v>
      </c>
    </row>
    <row r="856" spans="1:25" ht="110.25" x14ac:dyDescent="0.2">
      <c r="A856" s="277" t="s">
        <v>442</v>
      </c>
      <c r="B856" s="277"/>
      <c r="C856" s="277"/>
      <c r="D856" s="277"/>
      <c r="E856" s="20" t="s">
        <v>443</v>
      </c>
      <c r="F856" s="38" t="s">
        <v>349</v>
      </c>
      <c r="G856" s="21">
        <f>SUM(G857)</f>
        <v>1387872000</v>
      </c>
      <c r="H856" s="21">
        <f t="shared" ref="H856:U857" si="450">SUM(H857)</f>
        <v>1387872000</v>
      </c>
      <c r="I856" s="21">
        <f t="shared" si="450"/>
        <v>1387872000</v>
      </c>
      <c r="J856" s="21">
        <f t="shared" si="450"/>
        <v>1387872000</v>
      </c>
      <c r="K856" s="21">
        <f t="shared" si="450"/>
        <v>1122051353.23</v>
      </c>
      <c r="L856" s="22">
        <f t="shared" si="413"/>
        <v>80.846890291756011</v>
      </c>
      <c r="M856" s="21">
        <f t="shared" si="450"/>
        <v>1400000000</v>
      </c>
      <c r="N856" s="21">
        <f t="shared" si="450"/>
        <v>1400000000</v>
      </c>
      <c r="O856" s="21">
        <f t="shared" si="450"/>
        <v>1866666666</v>
      </c>
      <c r="P856" s="21">
        <f t="shared" si="450"/>
        <v>1866666666</v>
      </c>
      <c r="Q856" s="21">
        <f t="shared" si="450"/>
        <v>1400000000</v>
      </c>
      <c r="R856" s="21">
        <f t="shared" si="450"/>
        <v>1866666666</v>
      </c>
      <c r="S856" s="21">
        <f t="shared" si="450"/>
        <v>1866666666</v>
      </c>
      <c r="T856" s="21">
        <f t="shared" si="450"/>
        <v>1866666666</v>
      </c>
      <c r="U856" s="21">
        <f t="shared" si="450"/>
        <v>1866666666</v>
      </c>
    </row>
    <row r="857" spans="1:25" s="23" customFormat="1" ht="15.75" hidden="1" x14ac:dyDescent="0.2">
      <c r="A857" s="24" t="s">
        <v>444</v>
      </c>
      <c r="B857" s="25">
        <v>11</v>
      </c>
      <c r="C857" s="49" t="s">
        <v>258</v>
      </c>
      <c r="D857" s="40">
        <v>363</v>
      </c>
      <c r="E857" s="20"/>
      <c r="F857" s="20"/>
      <c r="G857" s="21">
        <f>SUM(G858)</f>
        <v>1387872000</v>
      </c>
      <c r="H857" s="21">
        <f t="shared" si="450"/>
        <v>1387872000</v>
      </c>
      <c r="I857" s="21">
        <f t="shared" si="450"/>
        <v>1387872000</v>
      </c>
      <c r="J857" s="21">
        <f t="shared" si="450"/>
        <v>1387872000</v>
      </c>
      <c r="K857" s="21">
        <f t="shared" si="450"/>
        <v>1122051353.23</v>
      </c>
      <c r="L857" s="22">
        <f t="shared" si="413"/>
        <v>80.846890291756011</v>
      </c>
      <c r="M857" s="21">
        <f t="shared" si="450"/>
        <v>1400000000</v>
      </c>
      <c r="N857" s="21">
        <f t="shared" si="450"/>
        <v>1400000000</v>
      </c>
      <c r="O857" s="21">
        <f t="shared" si="450"/>
        <v>1866666666</v>
      </c>
      <c r="P857" s="21">
        <f t="shared" si="450"/>
        <v>1866666666</v>
      </c>
      <c r="Q857" s="21">
        <f t="shared" si="450"/>
        <v>1400000000</v>
      </c>
      <c r="R857" s="21">
        <f t="shared" si="450"/>
        <v>1866666666</v>
      </c>
      <c r="S857" s="21">
        <f t="shared" si="450"/>
        <v>1866666666</v>
      </c>
      <c r="T857" s="21">
        <f t="shared" si="450"/>
        <v>1866666666</v>
      </c>
      <c r="U857" s="21">
        <f t="shared" si="450"/>
        <v>1866666666</v>
      </c>
      <c r="V857" s="21"/>
      <c r="W857" s="21"/>
      <c r="X857" s="21"/>
      <c r="Y857" s="12"/>
    </row>
    <row r="858" spans="1:25" hidden="1" x14ac:dyDescent="0.2">
      <c r="A858" s="28" t="s">
        <v>444</v>
      </c>
      <c r="B858" s="29">
        <v>11</v>
      </c>
      <c r="C858" s="50" t="s">
        <v>258</v>
      </c>
      <c r="D858" s="53">
        <v>3632</v>
      </c>
      <c r="E858" s="32" t="s">
        <v>183</v>
      </c>
      <c r="G858" s="1">
        <v>1387872000</v>
      </c>
      <c r="H858" s="1">
        <v>1387872000</v>
      </c>
      <c r="I858" s="1">
        <v>1387872000</v>
      </c>
      <c r="J858" s="1">
        <v>1387872000</v>
      </c>
      <c r="K858" s="1">
        <v>1122051353.23</v>
      </c>
      <c r="L858" s="33">
        <f t="shared" si="413"/>
        <v>80.846890291756011</v>
      </c>
      <c r="M858" s="1">
        <v>1400000000</v>
      </c>
      <c r="N858" s="1">
        <v>1400000000</v>
      </c>
      <c r="O858" s="1">
        <v>1866666666</v>
      </c>
      <c r="P858" s="1">
        <f>O858</f>
        <v>1866666666</v>
      </c>
      <c r="Q858" s="1">
        <v>1400000000</v>
      </c>
      <c r="R858" s="1">
        <v>1866666666</v>
      </c>
      <c r="S858" s="1">
        <f>R858</f>
        <v>1866666666</v>
      </c>
      <c r="T858" s="1">
        <v>1866666666</v>
      </c>
      <c r="U858" s="1">
        <f>T858</f>
        <v>1866666666</v>
      </c>
    </row>
    <row r="859" spans="1:25" s="23" customFormat="1" ht="110.25" x14ac:dyDescent="0.2">
      <c r="A859" s="286" t="s">
        <v>176</v>
      </c>
      <c r="B859" s="287"/>
      <c r="C859" s="287"/>
      <c r="D859" s="288"/>
      <c r="E859" s="38" t="s">
        <v>445</v>
      </c>
      <c r="F859" s="38" t="s">
        <v>349</v>
      </c>
      <c r="G859" s="21"/>
      <c r="H859" s="21"/>
      <c r="I859" s="21">
        <f>I860</f>
        <v>0</v>
      </c>
      <c r="J859" s="21">
        <f t="shared" ref="J859:U860" si="451">J860</f>
        <v>0</v>
      </c>
      <c r="K859" s="21">
        <f t="shared" si="451"/>
        <v>0</v>
      </c>
      <c r="L859" s="22" t="str">
        <f t="shared" si="413"/>
        <v>-</v>
      </c>
      <c r="M859" s="21">
        <f t="shared" si="451"/>
        <v>0</v>
      </c>
      <c r="N859" s="21">
        <f t="shared" si="451"/>
        <v>0</v>
      </c>
      <c r="O859" s="21">
        <f t="shared" si="451"/>
        <v>466666667</v>
      </c>
      <c r="P859" s="21">
        <f t="shared" si="451"/>
        <v>466666667</v>
      </c>
      <c r="Q859" s="21">
        <f t="shared" si="451"/>
        <v>0</v>
      </c>
      <c r="R859" s="21">
        <f t="shared" si="451"/>
        <v>4666667</v>
      </c>
      <c r="S859" s="21">
        <f t="shared" si="451"/>
        <v>4666667</v>
      </c>
      <c r="T859" s="21">
        <f t="shared" si="451"/>
        <v>4666667</v>
      </c>
      <c r="U859" s="21">
        <f t="shared" si="451"/>
        <v>4666667</v>
      </c>
      <c r="V859" s="21"/>
      <c r="W859" s="21"/>
      <c r="X859" s="21"/>
      <c r="Y859" s="12"/>
    </row>
    <row r="860" spans="1:25" s="23" customFormat="1" ht="15.75" hidden="1" x14ac:dyDescent="0.2">
      <c r="A860" s="24"/>
      <c r="B860" s="25">
        <v>11</v>
      </c>
      <c r="C860" s="49" t="s">
        <v>270</v>
      </c>
      <c r="D860" s="40">
        <v>386</v>
      </c>
      <c r="E860" s="20"/>
      <c r="F860" s="20"/>
      <c r="G860" s="21"/>
      <c r="H860" s="21"/>
      <c r="I860" s="21">
        <f>I861</f>
        <v>0</v>
      </c>
      <c r="J860" s="21">
        <f t="shared" si="451"/>
        <v>0</v>
      </c>
      <c r="K860" s="21">
        <f t="shared" si="451"/>
        <v>0</v>
      </c>
      <c r="L860" s="22" t="str">
        <f t="shared" si="413"/>
        <v>-</v>
      </c>
      <c r="M860" s="21">
        <f t="shared" si="451"/>
        <v>0</v>
      </c>
      <c r="N860" s="21">
        <f t="shared" si="451"/>
        <v>0</v>
      </c>
      <c r="O860" s="21">
        <f t="shared" si="451"/>
        <v>466666667</v>
      </c>
      <c r="P860" s="21">
        <f t="shared" si="451"/>
        <v>466666667</v>
      </c>
      <c r="Q860" s="21">
        <f t="shared" si="451"/>
        <v>0</v>
      </c>
      <c r="R860" s="21">
        <f t="shared" si="451"/>
        <v>4666667</v>
      </c>
      <c r="S860" s="21">
        <f t="shared" si="451"/>
        <v>4666667</v>
      </c>
      <c r="T860" s="21">
        <f t="shared" si="451"/>
        <v>4666667</v>
      </c>
      <c r="U860" s="21">
        <f t="shared" si="451"/>
        <v>4666667</v>
      </c>
      <c r="V860" s="21"/>
      <c r="W860" s="21"/>
      <c r="X860" s="21"/>
      <c r="Y860" s="12"/>
    </row>
    <row r="861" spans="1:25" ht="45" hidden="1" x14ac:dyDescent="0.2">
      <c r="B861" s="29">
        <v>11</v>
      </c>
      <c r="C861" s="50" t="s">
        <v>270</v>
      </c>
      <c r="D861" s="53">
        <v>3861</v>
      </c>
      <c r="E861" s="32" t="s">
        <v>277</v>
      </c>
      <c r="L861" s="22" t="str">
        <f t="shared" si="413"/>
        <v>-</v>
      </c>
      <c r="M861" s="1"/>
      <c r="N861" s="1"/>
      <c r="O861" s="1">
        <v>466666667</v>
      </c>
      <c r="P861" s="1">
        <f>O861</f>
        <v>466666667</v>
      </c>
      <c r="Q861" s="1"/>
      <c r="R861" s="1">
        <v>4666667</v>
      </c>
      <c r="S861" s="1">
        <f>R861</f>
        <v>4666667</v>
      </c>
      <c r="T861" s="1">
        <v>4666667</v>
      </c>
      <c r="U861" s="1">
        <f>T861</f>
        <v>4666667</v>
      </c>
    </row>
    <row r="862" spans="1:25" ht="110.25" x14ac:dyDescent="0.2">
      <c r="A862" s="277" t="s">
        <v>446</v>
      </c>
      <c r="B862" s="277"/>
      <c r="C862" s="277"/>
      <c r="D862" s="277"/>
      <c r="E862" s="20" t="s">
        <v>447</v>
      </c>
      <c r="F862" s="38" t="s">
        <v>349</v>
      </c>
      <c r="G862" s="21">
        <f>SUM(G863)</f>
        <v>3500000</v>
      </c>
      <c r="H862" s="21">
        <f t="shared" ref="H862:U863" si="452">SUM(H863)</f>
        <v>3500000</v>
      </c>
      <c r="I862" s="21">
        <f t="shared" si="452"/>
        <v>4782566</v>
      </c>
      <c r="J862" s="21">
        <f t="shared" si="452"/>
        <v>4782566</v>
      </c>
      <c r="K862" s="21">
        <f t="shared" si="452"/>
        <v>4782566</v>
      </c>
      <c r="L862" s="22">
        <f t="shared" si="413"/>
        <v>100</v>
      </c>
      <c r="M862" s="21">
        <f t="shared" si="452"/>
        <v>37000000</v>
      </c>
      <c r="N862" s="21">
        <f t="shared" si="452"/>
        <v>37000000</v>
      </c>
      <c r="O862" s="21">
        <f t="shared" si="452"/>
        <v>114098720</v>
      </c>
      <c r="P862" s="21">
        <f t="shared" si="452"/>
        <v>114098720</v>
      </c>
      <c r="Q862" s="21">
        <f t="shared" si="452"/>
        <v>38400000</v>
      </c>
      <c r="R862" s="21">
        <f t="shared" si="452"/>
        <v>186851150</v>
      </c>
      <c r="S862" s="21">
        <f t="shared" si="452"/>
        <v>186851150</v>
      </c>
      <c r="T862" s="21">
        <f t="shared" si="452"/>
        <v>168200000</v>
      </c>
      <c r="U862" s="21">
        <f t="shared" si="452"/>
        <v>168200000</v>
      </c>
    </row>
    <row r="863" spans="1:25" s="23" customFormat="1" ht="15.75" hidden="1" x14ac:dyDescent="0.2">
      <c r="A863" s="24" t="s">
        <v>448</v>
      </c>
      <c r="B863" s="25">
        <v>11</v>
      </c>
      <c r="C863" s="49" t="s">
        <v>258</v>
      </c>
      <c r="D863" s="40">
        <v>352</v>
      </c>
      <c r="E863" s="20"/>
      <c r="F863" s="20"/>
      <c r="G863" s="21">
        <f>SUM(G864)</f>
        <v>3500000</v>
      </c>
      <c r="H863" s="21">
        <f t="shared" si="452"/>
        <v>3500000</v>
      </c>
      <c r="I863" s="21">
        <f t="shared" si="452"/>
        <v>4782566</v>
      </c>
      <c r="J863" s="21">
        <f t="shared" si="452"/>
        <v>4782566</v>
      </c>
      <c r="K863" s="21">
        <f t="shared" si="452"/>
        <v>4782566</v>
      </c>
      <c r="L863" s="22">
        <f t="shared" si="413"/>
        <v>100</v>
      </c>
      <c r="M863" s="21">
        <f t="shared" si="452"/>
        <v>37000000</v>
      </c>
      <c r="N863" s="21">
        <f t="shared" si="452"/>
        <v>37000000</v>
      </c>
      <c r="O863" s="21">
        <f t="shared" si="452"/>
        <v>114098720</v>
      </c>
      <c r="P863" s="21">
        <f t="shared" si="452"/>
        <v>114098720</v>
      </c>
      <c r="Q863" s="21">
        <f t="shared" si="452"/>
        <v>38400000</v>
      </c>
      <c r="R863" s="21">
        <f t="shared" si="452"/>
        <v>186851150</v>
      </c>
      <c r="S863" s="21">
        <f t="shared" si="452"/>
        <v>186851150</v>
      </c>
      <c r="T863" s="21">
        <f t="shared" si="452"/>
        <v>168200000</v>
      </c>
      <c r="U863" s="21">
        <f t="shared" si="452"/>
        <v>168200000</v>
      </c>
      <c r="V863" s="21"/>
      <c r="W863" s="21"/>
      <c r="X863" s="21"/>
      <c r="Y863" s="12"/>
    </row>
    <row r="864" spans="1:25" ht="30" hidden="1" x14ac:dyDescent="0.2">
      <c r="A864" s="28" t="s">
        <v>448</v>
      </c>
      <c r="B864" s="29">
        <v>11</v>
      </c>
      <c r="C864" s="50" t="s">
        <v>258</v>
      </c>
      <c r="D864" s="53">
        <v>3522</v>
      </c>
      <c r="E864" s="32" t="s">
        <v>150</v>
      </c>
      <c r="G864" s="1">
        <v>3500000</v>
      </c>
      <c r="H864" s="1">
        <v>3500000</v>
      </c>
      <c r="I864" s="1">
        <v>4782566</v>
      </c>
      <c r="J864" s="1">
        <v>4782566</v>
      </c>
      <c r="K864" s="1">
        <v>4782566</v>
      </c>
      <c r="L864" s="33">
        <f t="shared" si="413"/>
        <v>100</v>
      </c>
      <c r="M864" s="1">
        <v>37000000</v>
      </c>
      <c r="N864" s="1">
        <v>37000000</v>
      </c>
      <c r="O864" s="1">
        <v>114098720</v>
      </c>
      <c r="P864" s="1">
        <f>O864</f>
        <v>114098720</v>
      </c>
      <c r="Q864" s="1">
        <v>38400000</v>
      </c>
      <c r="R864" s="1">
        <v>186851150</v>
      </c>
      <c r="S864" s="1">
        <f>R864</f>
        <v>186851150</v>
      </c>
      <c r="T864" s="1">
        <v>168200000</v>
      </c>
      <c r="U864" s="1">
        <f>T864</f>
        <v>168200000</v>
      </c>
    </row>
    <row r="865" spans="1:25" ht="110.25" x14ac:dyDescent="0.2">
      <c r="A865" s="277" t="s">
        <v>449</v>
      </c>
      <c r="B865" s="277"/>
      <c r="C865" s="277"/>
      <c r="D865" s="277"/>
      <c r="E865" s="20" t="s">
        <v>450</v>
      </c>
      <c r="F865" s="38" t="s">
        <v>349</v>
      </c>
      <c r="G865" s="21">
        <f>SUM(G866)</f>
        <v>106396500</v>
      </c>
      <c r="H865" s="21">
        <f t="shared" ref="H865:U866" si="453">SUM(H866)</f>
        <v>106396500</v>
      </c>
      <c r="I865" s="21">
        <f t="shared" si="453"/>
        <v>141563308</v>
      </c>
      <c r="J865" s="21">
        <f t="shared" si="453"/>
        <v>141563308</v>
      </c>
      <c r="K865" s="21">
        <f t="shared" si="453"/>
        <v>141563308</v>
      </c>
      <c r="L865" s="22">
        <f t="shared" si="413"/>
        <v>100</v>
      </c>
      <c r="M865" s="21">
        <f t="shared" si="453"/>
        <v>0</v>
      </c>
      <c r="N865" s="21">
        <f t="shared" si="453"/>
        <v>0</v>
      </c>
      <c r="O865" s="21">
        <f t="shared" si="453"/>
        <v>0</v>
      </c>
      <c r="P865" s="21">
        <f t="shared" si="453"/>
        <v>0</v>
      </c>
      <c r="Q865" s="21">
        <f t="shared" si="453"/>
        <v>0</v>
      </c>
      <c r="R865" s="21">
        <f t="shared" si="453"/>
        <v>0</v>
      </c>
      <c r="S865" s="21">
        <f t="shared" si="453"/>
        <v>0</v>
      </c>
      <c r="T865" s="21">
        <f t="shared" si="453"/>
        <v>0</v>
      </c>
      <c r="U865" s="21">
        <f t="shared" si="453"/>
        <v>0</v>
      </c>
    </row>
    <row r="866" spans="1:25" s="23" customFormat="1" ht="15.75" hidden="1" x14ac:dyDescent="0.2">
      <c r="A866" s="24" t="s">
        <v>451</v>
      </c>
      <c r="B866" s="25">
        <v>11</v>
      </c>
      <c r="C866" s="49" t="s">
        <v>258</v>
      </c>
      <c r="D866" s="40">
        <v>352</v>
      </c>
      <c r="E866" s="20"/>
      <c r="F866" s="20"/>
      <c r="G866" s="21">
        <f>SUM(G867)</f>
        <v>106396500</v>
      </c>
      <c r="H866" s="21">
        <f t="shared" si="453"/>
        <v>106396500</v>
      </c>
      <c r="I866" s="21">
        <f t="shared" si="453"/>
        <v>141563308</v>
      </c>
      <c r="J866" s="21">
        <f t="shared" si="453"/>
        <v>141563308</v>
      </c>
      <c r="K866" s="21">
        <f t="shared" si="453"/>
        <v>141563308</v>
      </c>
      <c r="L866" s="22">
        <f t="shared" si="413"/>
        <v>100</v>
      </c>
      <c r="M866" s="21">
        <f t="shared" si="453"/>
        <v>0</v>
      </c>
      <c r="N866" s="21">
        <f t="shared" si="453"/>
        <v>0</v>
      </c>
      <c r="O866" s="21">
        <f t="shared" si="453"/>
        <v>0</v>
      </c>
      <c r="P866" s="21">
        <f t="shared" si="453"/>
        <v>0</v>
      </c>
      <c r="Q866" s="21">
        <f t="shared" si="453"/>
        <v>0</v>
      </c>
      <c r="R866" s="21">
        <f t="shared" si="453"/>
        <v>0</v>
      </c>
      <c r="S866" s="21">
        <f t="shared" si="453"/>
        <v>0</v>
      </c>
      <c r="T866" s="21">
        <f t="shared" si="453"/>
        <v>0</v>
      </c>
      <c r="U866" s="21">
        <f t="shared" si="453"/>
        <v>0</v>
      </c>
      <c r="V866" s="21"/>
      <c r="W866" s="21"/>
      <c r="X866" s="21"/>
      <c r="Y866" s="12"/>
    </row>
    <row r="867" spans="1:25" ht="30" hidden="1" x14ac:dyDescent="0.2">
      <c r="A867" s="28" t="s">
        <v>451</v>
      </c>
      <c r="B867" s="29">
        <v>11</v>
      </c>
      <c r="C867" s="50" t="s">
        <v>258</v>
      </c>
      <c r="D867" s="53">
        <v>3522</v>
      </c>
      <c r="E867" s="32" t="s">
        <v>150</v>
      </c>
      <c r="G867" s="1">
        <v>106396500</v>
      </c>
      <c r="H867" s="1">
        <v>106396500</v>
      </c>
      <c r="I867" s="1">
        <v>141563308</v>
      </c>
      <c r="J867" s="1">
        <v>141563308</v>
      </c>
      <c r="K867" s="1">
        <v>141563308</v>
      </c>
      <c r="L867" s="33">
        <f t="shared" ref="L867:L930" si="454">IF(I867=0, "-", K867/I867*100)</f>
        <v>100</v>
      </c>
      <c r="M867" s="1">
        <v>0</v>
      </c>
      <c r="N867" s="1">
        <v>0</v>
      </c>
      <c r="O867" s="1"/>
      <c r="P867" s="1">
        <f>O867</f>
        <v>0</v>
      </c>
      <c r="Q867" s="1">
        <v>0</v>
      </c>
      <c r="R867" s="1"/>
      <c r="S867" s="1">
        <f>R867</f>
        <v>0</v>
      </c>
      <c r="T867" s="1"/>
      <c r="U867" s="1">
        <f>T867</f>
        <v>0</v>
      </c>
    </row>
    <row r="868" spans="1:25" ht="110.25" x14ac:dyDescent="0.2">
      <c r="A868" s="277" t="s">
        <v>452</v>
      </c>
      <c r="B868" s="277"/>
      <c r="C868" s="277"/>
      <c r="D868" s="277"/>
      <c r="E868" s="20" t="s">
        <v>453</v>
      </c>
      <c r="F868" s="38" t="s">
        <v>349</v>
      </c>
      <c r="G868" s="21">
        <f>G869+G871</f>
        <v>54000000</v>
      </c>
      <c r="H868" s="21">
        <f t="shared" ref="H868:U868" si="455">H869+H871</f>
        <v>54000000</v>
      </c>
      <c r="I868" s="21">
        <f t="shared" si="455"/>
        <v>79000000</v>
      </c>
      <c r="J868" s="21">
        <f t="shared" si="455"/>
        <v>79000000</v>
      </c>
      <c r="K868" s="21">
        <f t="shared" si="455"/>
        <v>79000000</v>
      </c>
      <c r="L868" s="22">
        <f t="shared" si="454"/>
        <v>100</v>
      </c>
      <c r="M868" s="21">
        <f t="shared" si="455"/>
        <v>58000000</v>
      </c>
      <c r="N868" s="21">
        <f t="shared" si="455"/>
        <v>58000000</v>
      </c>
      <c r="O868" s="21">
        <f t="shared" si="455"/>
        <v>95669306</v>
      </c>
      <c r="P868" s="21">
        <f t="shared" si="455"/>
        <v>58148276</v>
      </c>
      <c r="Q868" s="21">
        <f t="shared" si="455"/>
        <v>63000000</v>
      </c>
      <c r="R868" s="21">
        <f t="shared" si="455"/>
        <v>89563364</v>
      </c>
      <c r="S868" s="21">
        <f t="shared" si="455"/>
        <v>62136194</v>
      </c>
      <c r="T868" s="21">
        <f t="shared" si="455"/>
        <v>95778878</v>
      </c>
      <c r="U868" s="21">
        <f t="shared" si="455"/>
        <v>66471450</v>
      </c>
    </row>
    <row r="869" spans="1:25" s="23" customFormat="1" ht="15.75" hidden="1" x14ac:dyDescent="0.2">
      <c r="A869" s="24" t="s">
        <v>454</v>
      </c>
      <c r="B869" s="25">
        <v>11</v>
      </c>
      <c r="C869" s="49" t="s">
        <v>258</v>
      </c>
      <c r="D869" s="27">
        <v>352</v>
      </c>
      <c r="E869" s="20"/>
      <c r="F869" s="20"/>
      <c r="G869" s="21">
        <f>SUM(G870)</f>
        <v>54000000</v>
      </c>
      <c r="H869" s="21">
        <f t="shared" ref="H869:U869" si="456">SUM(H870)</f>
        <v>54000000</v>
      </c>
      <c r="I869" s="21">
        <f t="shared" si="456"/>
        <v>54000000</v>
      </c>
      <c r="J869" s="21">
        <f t="shared" si="456"/>
        <v>54000000</v>
      </c>
      <c r="K869" s="21">
        <f t="shared" si="456"/>
        <v>54000000</v>
      </c>
      <c r="L869" s="22">
        <f t="shared" si="454"/>
        <v>100</v>
      </c>
      <c r="M869" s="21">
        <f t="shared" si="456"/>
        <v>58000000</v>
      </c>
      <c r="N869" s="21">
        <f t="shared" si="456"/>
        <v>58000000</v>
      </c>
      <c r="O869" s="21">
        <f t="shared" si="456"/>
        <v>58148276</v>
      </c>
      <c r="P869" s="21">
        <f t="shared" si="456"/>
        <v>58148276</v>
      </c>
      <c r="Q869" s="21">
        <f t="shared" si="456"/>
        <v>63000000</v>
      </c>
      <c r="R869" s="21">
        <f t="shared" si="456"/>
        <v>62136194</v>
      </c>
      <c r="S869" s="21">
        <f t="shared" si="456"/>
        <v>62136194</v>
      </c>
      <c r="T869" s="21">
        <f t="shared" si="456"/>
        <v>66471450</v>
      </c>
      <c r="U869" s="21">
        <f t="shared" si="456"/>
        <v>66471450</v>
      </c>
      <c r="V869" s="21"/>
      <c r="W869" s="21"/>
      <c r="X869" s="21"/>
      <c r="Y869" s="12"/>
    </row>
    <row r="870" spans="1:25" ht="30" hidden="1" x14ac:dyDescent="0.2">
      <c r="A870" s="28" t="s">
        <v>454</v>
      </c>
      <c r="B870" s="29">
        <v>11</v>
      </c>
      <c r="C870" s="50" t="s">
        <v>258</v>
      </c>
      <c r="D870" s="53">
        <v>3522</v>
      </c>
      <c r="E870" s="32" t="s">
        <v>150</v>
      </c>
      <c r="G870" s="1">
        <v>54000000</v>
      </c>
      <c r="H870" s="1">
        <v>54000000</v>
      </c>
      <c r="I870" s="1">
        <v>54000000</v>
      </c>
      <c r="J870" s="1">
        <v>54000000</v>
      </c>
      <c r="K870" s="1">
        <v>54000000</v>
      </c>
      <c r="L870" s="33">
        <f t="shared" si="454"/>
        <v>100</v>
      </c>
      <c r="M870" s="1">
        <v>58000000</v>
      </c>
      <c r="N870" s="1">
        <v>58000000</v>
      </c>
      <c r="O870" s="1">
        <v>58148276</v>
      </c>
      <c r="P870" s="1">
        <f>O870</f>
        <v>58148276</v>
      </c>
      <c r="Q870" s="1">
        <v>63000000</v>
      </c>
      <c r="R870" s="1">
        <v>62136194</v>
      </c>
      <c r="S870" s="1">
        <f>R870</f>
        <v>62136194</v>
      </c>
      <c r="T870" s="1">
        <v>66471450</v>
      </c>
      <c r="U870" s="1">
        <f>T870</f>
        <v>66471450</v>
      </c>
    </row>
    <row r="871" spans="1:25" s="23" customFormat="1" ht="15.75" hidden="1" x14ac:dyDescent="0.2">
      <c r="A871" s="24" t="s">
        <v>454</v>
      </c>
      <c r="B871" s="25">
        <v>11</v>
      </c>
      <c r="C871" s="49" t="s">
        <v>258</v>
      </c>
      <c r="D871" s="40">
        <v>516</v>
      </c>
      <c r="E871" s="20"/>
      <c r="F871" s="20"/>
      <c r="G871" s="21">
        <f>SUM(G872)</f>
        <v>0</v>
      </c>
      <c r="H871" s="21">
        <f t="shared" ref="H871:U871" si="457">SUM(H872)</f>
        <v>0</v>
      </c>
      <c r="I871" s="21">
        <f t="shared" si="457"/>
        <v>25000000</v>
      </c>
      <c r="J871" s="21">
        <f t="shared" si="457"/>
        <v>25000000</v>
      </c>
      <c r="K871" s="21">
        <f t="shared" si="457"/>
        <v>25000000</v>
      </c>
      <c r="L871" s="22">
        <f t="shared" si="454"/>
        <v>100</v>
      </c>
      <c r="M871" s="21">
        <f t="shared" si="457"/>
        <v>0</v>
      </c>
      <c r="N871" s="21">
        <f t="shared" si="457"/>
        <v>0</v>
      </c>
      <c r="O871" s="21">
        <f t="shared" si="457"/>
        <v>37521030</v>
      </c>
      <c r="P871" s="21">
        <f t="shared" si="457"/>
        <v>0</v>
      </c>
      <c r="Q871" s="21">
        <f t="shared" si="457"/>
        <v>0</v>
      </c>
      <c r="R871" s="21">
        <f t="shared" si="457"/>
        <v>27427170</v>
      </c>
      <c r="S871" s="21">
        <f t="shared" si="457"/>
        <v>0</v>
      </c>
      <c r="T871" s="21">
        <f t="shared" si="457"/>
        <v>29307428</v>
      </c>
      <c r="U871" s="21">
        <f t="shared" si="457"/>
        <v>0</v>
      </c>
      <c r="V871" s="21"/>
      <c r="W871" s="21"/>
      <c r="X871" s="21"/>
      <c r="Y871" s="12"/>
    </row>
    <row r="872" spans="1:25" ht="30" hidden="1" x14ac:dyDescent="0.2">
      <c r="A872" s="28" t="s">
        <v>454</v>
      </c>
      <c r="B872" s="29">
        <v>11</v>
      </c>
      <c r="C872" s="50" t="s">
        <v>258</v>
      </c>
      <c r="D872" s="53">
        <v>5163</v>
      </c>
      <c r="E872" s="32" t="s">
        <v>455</v>
      </c>
      <c r="G872" s="1">
        <v>0</v>
      </c>
      <c r="H872" s="1">
        <v>0</v>
      </c>
      <c r="I872" s="1">
        <v>25000000</v>
      </c>
      <c r="J872" s="1">
        <v>25000000</v>
      </c>
      <c r="K872" s="1">
        <v>25000000</v>
      </c>
      <c r="L872" s="33">
        <f t="shared" si="454"/>
        <v>100</v>
      </c>
      <c r="M872" s="1">
        <v>0</v>
      </c>
      <c r="N872" s="1">
        <v>0</v>
      </c>
      <c r="O872" s="1">
        <v>37521030</v>
      </c>
      <c r="P872" s="35"/>
      <c r="Q872" s="1">
        <v>0</v>
      </c>
      <c r="R872" s="1">
        <v>27427170</v>
      </c>
      <c r="S872" s="35"/>
      <c r="T872" s="1">
        <v>29307428</v>
      </c>
      <c r="U872" s="35"/>
    </row>
    <row r="873" spans="1:25" ht="110.25" x14ac:dyDescent="0.2">
      <c r="A873" s="277" t="s">
        <v>456</v>
      </c>
      <c r="B873" s="277"/>
      <c r="C873" s="277"/>
      <c r="D873" s="277"/>
      <c r="E873" s="20" t="s">
        <v>457</v>
      </c>
      <c r="F873" s="38" t="s">
        <v>349</v>
      </c>
      <c r="G873" s="21">
        <f>SUM(G874)</f>
        <v>550000</v>
      </c>
      <c r="H873" s="21">
        <f t="shared" ref="H873:U874" si="458">SUM(H874)</f>
        <v>550000</v>
      </c>
      <c r="I873" s="21">
        <f t="shared" si="458"/>
        <v>550000</v>
      </c>
      <c r="J873" s="21">
        <f t="shared" si="458"/>
        <v>550000</v>
      </c>
      <c r="K873" s="21">
        <f t="shared" si="458"/>
        <v>374816</v>
      </c>
      <c r="L873" s="22">
        <f t="shared" si="454"/>
        <v>68.148363636363641</v>
      </c>
      <c r="M873" s="21">
        <f t="shared" si="458"/>
        <v>630000</v>
      </c>
      <c r="N873" s="21">
        <f t="shared" si="458"/>
        <v>630000</v>
      </c>
      <c r="O873" s="21">
        <f t="shared" si="458"/>
        <v>630000</v>
      </c>
      <c r="P873" s="21">
        <f t="shared" si="458"/>
        <v>630000</v>
      </c>
      <c r="Q873" s="21">
        <f t="shared" si="458"/>
        <v>650000</v>
      </c>
      <c r="R873" s="21">
        <f t="shared" si="458"/>
        <v>650000</v>
      </c>
      <c r="S873" s="21">
        <f t="shared" si="458"/>
        <v>650000</v>
      </c>
      <c r="T873" s="21">
        <f t="shared" si="458"/>
        <v>670000</v>
      </c>
      <c r="U873" s="21">
        <f t="shared" si="458"/>
        <v>670000</v>
      </c>
    </row>
    <row r="874" spans="1:25" s="23" customFormat="1" ht="15.75" hidden="1" x14ac:dyDescent="0.2">
      <c r="A874" s="24" t="s">
        <v>458</v>
      </c>
      <c r="B874" s="25">
        <v>11</v>
      </c>
      <c r="C874" s="49" t="s">
        <v>258</v>
      </c>
      <c r="D874" s="40">
        <v>352</v>
      </c>
      <c r="E874" s="20"/>
      <c r="F874" s="20"/>
      <c r="G874" s="21">
        <f>SUM(G875)</f>
        <v>550000</v>
      </c>
      <c r="H874" s="21">
        <f t="shared" si="458"/>
        <v>550000</v>
      </c>
      <c r="I874" s="21">
        <f t="shared" si="458"/>
        <v>550000</v>
      </c>
      <c r="J874" s="21">
        <f t="shared" si="458"/>
        <v>550000</v>
      </c>
      <c r="K874" s="21">
        <f t="shared" si="458"/>
        <v>374816</v>
      </c>
      <c r="L874" s="22">
        <f t="shared" si="454"/>
        <v>68.148363636363641</v>
      </c>
      <c r="M874" s="21">
        <f t="shared" si="458"/>
        <v>630000</v>
      </c>
      <c r="N874" s="21">
        <f t="shared" si="458"/>
        <v>630000</v>
      </c>
      <c r="O874" s="21">
        <f t="shared" si="458"/>
        <v>630000</v>
      </c>
      <c r="P874" s="21">
        <f t="shared" si="458"/>
        <v>630000</v>
      </c>
      <c r="Q874" s="21">
        <f t="shared" si="458"/>
        <v>650000</v>
      </c>
      <c r="R874" s="21">
        <f t="shared" si="458"/>
        <v>650000</v>
      </c>
      <c r="S874" s="21">
        <f t="shared" si="458"/>
        <v>650000</v>
      </c>
      <c r="T874" s="21">
        <f t="shared" si="458"/>
        <v>670000</v>
      </c>
      <c r="U874" s="21">
        <f t="shared" si="458"/>
        <v>670000</v>
      </c>
      <c r="V874" s="21"/>
      <c r="W874" s="21"/>
      <c r="X874" s="21"/>
      <c r="Y874" s="12"/>
    </row>
    <row r="875" spans="1:25" ht="30" hidden="1" x14ac:dyDescent="0.2">
      <c r="A875" s="28" t="s">
        <v>458</v>
      </c>
      <c r="B875" s="29">
        <v>11</v>
      </c>
      <c r="C875" s="50" t="s">
        <v>258</v>
      </c>
      <c r="D875" s="53">
        <v>3522</v>
      </c>
      <c r="E875" s="32" t="s">
        <v>150</v>
      </c>
      <c r="G875" s="1">
        <v>550000</v>
      </c>
      <c r="H875" s="1">
        <v>550000</v>
      </c>
      <c r="I875" s="1">
        <v>550000</v>
      </c>
      <c r="J875" s="1">
        <v>550000</v>
      </c>
      <c r="K875" s="1">
        <v>374816</v>
      </c>
      <c r="L875" s="33">
        <f t="shared" si="454"/>
        <v>68.148363636363641</v>
      </c>
      <c r="M875" s="1">
        <v>630000</v>
      </c>
      <c r="N875" s="1">
        <v>630000</v>
      </c>
      <c r="O875" s="1">
        <v>630000</v>
      </c>
      <c r="P875" s="1">
        <f>O875</f>
        <v>630000</v>
      </c>
      <c r="Q875" s="1">
        <v>650000</v>
      </c>
      <c r="R875" s="1">
        <v>650000</v>
      </c>
      <c r="S875" s="1">
        <f>R875</f>
        <v>650000</v>
      </c>
      <c r="T875" s="1">
        <v>670000</v>
      </c>
      <c r="U875" s="1">
        <f>T875</f>
        <v>670000</v>
      </c>
    </row>
    <row r="876" spans="1:25" ht="110.25" x14ac:dyDescent="0.2">
      <c r="A876" s="277" t="s">
        <v>459</v>
      </c>
      <c r="B876" s="277"/>
      <c r="C876" s="277"/>
      <c r="D876" s="277"/>
      <c r="E876" s="20" t="s">
        <v>460</v>
      </c>
      <c r="F876" s="38" t="s">
        <v>349</v>
      </c>
      <c r="G876" s="21">
        <f>SUM(G877)</f>
        <v>25323000</v>
      </c>
      <c r="H876" s="21">
        <f t="shared" ref="H876:U877" si="459">SUM(H877)</f>
        <v>25323000</v>
      </c>
      <c r="I876" s="21">
        <f t="shared" si="459"/>
        <v>132050315</v>
      </c>
      <c r="J876" s="21">
        <f t="shared" si="459"/>
        <v>132050315</v>
      </c>
      <c r="K876" s="21">
        <f t="shared" si="459"/>
        <v>132050315</v>
      </c>
      <c r="L876" s="22">
        <f t="shared" si="454"/>
        <v>100</v>
      </c>
      <c r="M876" s="21">
        <f t="shared" si="459"/>
        <v>36650000</v>
      </c>
      <c r="N876" s="21">
        <f t="shared" si="459"/>
        <v>36650000</v>
      </c>
      <c r="O876" s="21">
        <f t="shared" si="459"/>
        <v>210000000</v>
      </c>
      <c r="P876" s="21">
        <f t="shared" si="459"/>
        <v>210000000</v>
      </c>
      <c r="Q876" s="21">
        <f t="shared" si="459"/>
        <v>34551400</v>
      </c>
      <c r="R876" s="21">
        <f t="shared" si="459"/>
        <v>210000000</v>
      </c>
      <c r="S876" s="21">
        <f t="shared" si="459"/>
        <v>210000000</v>
      </c>
      <c r="T876" s="21">
        <f t="shared" si="459"/>
        <v>240000000</v>
      </c>
      <c r="U876" s="21">
        <f t="shared" si="459"/>
        <v>240000000</v>
      </c>
    </row>
    <row r="877" spans="1:25" s="23" customFormat="1" ht="15.75" hidden="1" x14ac:dyDescent="0.2">
      <c r="A877" s="24" t="s">
        <v>461</v>
      </c>
      <c r="B877" s="25">
        <v>11</v>
      </c>
      <c r="C877" s="49" t="s">
        <v>258</v>
      </c>
      <c r="D877" s="27">
        <v>352</v>
      </c>
      <c r="E877" s="20"/>
      <c r="F877" s="20"/>
      <c r="G877" s="21">
        <f>SUM(G878)</f>
        <v>25323000</v>
      </c>
      <c r="H877" s="21">
        <f t="shared" si="459"/>
        <v>25323000</v>
      </c>
      <c r="I877" s="21">
        <f t="shared" si="459"/>
        <v>132050315</v>
      </c>
      <c r="J877" s="21">
        <f t="shared" si="459"/>
        <v>132050315</v>
      </c>
      <c r="K877" s="21">
        <f t="shared" si="459"/>
        <v>132050315</v>
      </c>
      <c r="L877" s="22">
        <f t="shared" si="454"/>
        <v>100</v>
      </c>
      <c r="M877" s="21">
        <f t="shared" si="459"/>
        <v>36650000</v>
      </c>
      <c r="N877" s="21">
        <f t="shared" si="459"/>
        <v>36650000</v>
      </c>
      <c r="O877" s="21">
        <f t="shared" si="459"/>
        <v>210000000</v>
      </c>
      <c r="P877" s="21">
        <f t="shared" si="459"/>
        <v>210000000</v>
      </c>
      <c r="Q877" s="21">
        <f t="shared" si="459"/>
        <v>34551400</v>
      </c>
      <c r="R877" s="21">
        <f t="shared" si="459"/>
        <v>210000000</v>
      </c>
      <c r="S877" s="21">
        <f t="shared" si="459"/>
        <v>210000000</v>
      </c>
      <c r="T877" s="21">
        <f t="shared" si="459"/>
        <v>240000000</v>
      </c>
      <c r="U877" s="21">
        <f t="shared" si="459"/>
        <v>240000000</v>
      </c>
      <c r="V877" s="21"/>
      <c r="W877" s="21"/>
      <c r="X877" s="21"/>
      <c r="Y877" s="12"/>
    </row>
    <row r="878" spans="1:25" ht="30" hidden="1" x14ac:dyDescent="0.2">
      <c r="A878" s="28" t="s">
        <v>461</v>
      </c>
      <c r="B878" s="29">
        <v>11</v>
      </c>
      <c r="C878" s="50" t="s">
        <v>258</v>
      </c>
      <c r="D878" s="31">
        <v>3522</v>
      </c>
      <c r="E878" s="32" t="s">
        <v>150</v>
      </c>
      <c r="F878" s="38"/>
      <c r="G878" s="1">
        <v>25323000</v>
      </c>
      <c r="H878" s="1">
        <v>25323000</v>
      </c>
      <c r="I878" s="1">
        <v>132050315</v>
      </c>
      <c r="J878" s="1">
        <v>132050315</v>
      </c>
      <c r="K878" s="1">
        <v>132050315</v>
      </c>
      <c r="L878" s="33">
        <f t="shared" si="454"/>
        <v>100</v>
      </c>
      <c r="M878" s="1">
        <v>36650000</v>
      </c>
      <c r="N878" s="1">
        <v>36650000</v>
      </c>
      <c r="O878" s="1">
        <v>210000000</v>
      </c>
      <c r="P878" s="1">
        <f>O878</f>
        <v>210000000</v>
      </c>
      <c r="Q878" s="1">
        <v>34551400</v>
      </c>
      <c r="R878" s="1">
        <v>210000000</v>
      </c>
      <c r="S878" s="1">
        <f>R878</f>
        <v>210000000</v>
      </c>
      <c r="T878" s="1">
        <v>240000000</v>
      </c>
      <c r="U878" s="1">
        <f>T878</f>
        <v>240000000</v>
      </c>
    </row>
    <row r="879" spans="1:25" ht="110.25" x14ac:dyDescent="0.2">
      <c r="A879" s="277" t="s">
        <v>462</v>
      </c>
      <c r="B879" s="277"/>
      <c r="C879" s="277"/>
      <c r="D879" s="277"/>
      <c r="E879" s="20" t="s">
        <v>463</v>
      </c>
      <c r="F879" s="38" t="s">
        <v>349</v>
      </c>
      <c r="G879" s="21">
        <f>SUM(G880)</f>
        <v>57964863</v>
      </c>
      <c r="H879" s="21">
        <f t="shared" ref="H879:U880" si="460">SUM(H880)</f>
        <v>57964863</v>
      </c>
      <c r="I879" s="21">
        <f t="shared" si="460"/>
        <v>57964863</v>
      </c>
      <c r="J879" s="21">
        <f t="shared" si="460"/>
        <v>57964863</v>
      </c>
      <c r="K879" s="21">
        <f t="shared" si="460"/>
        <v>57964863</v>
      </c>
      <c r="L879" s="22">
        <f t="shared" si="454"/>
        <v>100</v>
      </c>
      <c r="M879" s="21">
        <f t="shared" si="460"/>
        <v>0</v>
      </c>
      <c r="N879" s="21">
        <f t="shared" si="460"/>
        <v>0</v>
      </c>
      <c r="O879" s="21">
        <f t="shared" si="460"/>
        <v>0</v>
      </c>
      <c r="P879" s="21">
        <f t="shared" si="460"/>
        <v>0</v>
      </c>
      <c r="Q879" s="21">
        <f t="shared" si="460"/>
        <v>0</v>
      </c>
      <c r="R879" s="21">
        <f t="shared" si="460"/>
        <v>0</v>
      </c>
      <c r="S879" s="21">
        <f t="shared" si="460"/>
        <v>0</v>
      </c>
      <c r="T879" s="21">
        <f t="shared" si="460"/>
        <v>0</v>
      </c>
      <c r="U879" s="21">
        <f t="shared" si="460"/>
        <v>0</v>
      </c>
    </row>
    <row r="880" spans="1:25" s="23" customFormat="1" ht="15.75" hidden="1" x14ac:dyDescent="0.2">
      <c r="A880" s="24" t="s">
        <v>464</v>
      </c>
      <c r="B880" s="25">
        <v>11</v>
      </c>
      <c r="C880" s="49" t="s">
        <v>258</v>
      </c>
      <c r="D880" s="27">
        <v>352</v>
      </c>
      <c r="E880" s="20"/>
      <c r="F880" s="20"/>
      <c r="G880" s="21">
        <f>SUM(G881)</f>
        <v>57964863</v>
      </c>
      <c r="H880" s="21">
        <f t="shared" si="460"/>
        <v>57964863</v>
      </c>
      <c r="I880" s="21">
        <f t="shared" si="460"/>
        <v>57964863</v>
      </c>
      <c r="J880" s="21">
        <f t="shared" si="460"/>
        <v>57964863</v>
      </c>
      <c r="K880" s="21">
        <f t="shared" si="460"/>
        <v>57964863</v>
      </c>
      <c r="L880" s="22">
        <f t="shared" si="454"/>
        <v>100</v>
      </c>
      <c r="M880" s="21">
        <f t="shared" si="460"/>
        <v>0</v>
      </c>
      <c r="N880" s="21">
        <f t="shared" si="460"/>
        <v>0</v>
      </c>
      <c r="O880" s="21">
        <f t="shared" si="460"/>
        <v>0</v>
      </c>
      <c r="P880" s="21">
        <f t="shared" si="460"/>
        <v>0</v>
      </c>
      <c r="Q880" s="21">
        <f t="shared" si="460"/>
        <v>0</v>
      </c>
      <c r="R880" s="21">
        <f t="shared" si="460"/>
        <v>0</v>
      </c>
      <c r="S880" s="21">
        <f t="shared" si="460"/>
        <v>0</v>
      </c>
      <c r="T880" s="21">
        <f t="shared" si="460"/>
        <v>0</v>
      </c>
      <c r="U880" s="21">
        <f t="shared" si="460"/>
        <v>0</v>
      </c>
      <c r="V880" s="21"/>
      <c r="W880" s="21"/>
      <c r="X880" s="21"/>
      <c r="Y880" s="12"/>
    </row>
    <row r="881" spans="1:25" ht="30" hidden="1" x14ac:dyDescent="0.2">
      <c r="A881" s="28" t="s">
        <v>464</v>
      </c>
      <c r="B881" s="29">
        <v>11</v>
      </c>
      <c r="C881" s="50" t="s">
        <v>258</v>
      </c>
      <c r="D881" s="31">
        <v>3522</v>
      </c>
      <c r="E881" s="32" t="s">
        <v>150</v>
      </c>
      <c r="F881" s="38"/>
      <c r="G881" s="1">
        <v>57964863</v>
      </c>
      <c r="H881" s="1">
        <v>57964863</v>
      </c>
      <c r="I881" s="1">
        <v>57964863</v>
      </c>
      <c r="J881" s="1">
        <v>57964863</v>
      </c>
      <c r="K881" s="1">
        <v>57964863</v>
      </c>
      <c r="L881" s="33">
        <f t="shared" si="454"/>
        <v>100</v>
      </c>
      <c r="M881" s="1">
        <v>0</v>
      </c>
      <c r="N881" s="1">
        <v>0</v>
      </c>
      <c r="O881" s="1"/>
      <c r="P881" s="1">
        <f>O881</f>
        <v>0</v>
      </c>
      <c r="Q881" s="1">
        <v>0</v>
      </c>
      <c r="R881" s="1"/>
      <c r="S881" s="1">
        <f>R881</f>
        <v>0</v>
      </c>
      <c r="T881" s="1"/>
      <c r="U881" s="1">
        <f>T881</f>
        <v>0</v>
      </c>
    </row>
    <row r="882" spans="1:25" ht="15.75" x14ac:dyDescent="0.2">
      <c r="A882" s="289" t="s">
        <v>465</v>
      </c>
      <c r="B882" s="289"/>
      <c r="C882" s="289"/>
      <c r="D882" s="289"/>
      <c r="E882" s="289"/>
      <c r="F882" s="289"/>
      <c r="G882" s="16">
        <f>G883+G925+G928+G935</f>
        <v>357799100</v>
      </c>
      <c r="H882" s="16">
        <f t="shared" ref="H882:U882" si="461">H883+H925+H928+H935</f>
        <v>357799100</v>
      </c>
      <c r="I882" s="16">
        <f t="shared" si="461"/>
        <v>357799100</v>
      </c>
      <c r="J882" s="16">
        <f t="shared" si="461"/>
        <v>357799100</v>
      </c>
      <c r="K882" s="16">
        <f t="shared" si="461"/>
        <v>258219377.35999998</v>
      </c>
      <c r="L882" s="17">
        <f t="shared" si="454"/>
        <v>72.168816903116863</v>
      </c>
      <c r="M882" s="16">
        <f t="shared" si="461"/>
        <v>387799100</v>
      </c>
      <c r="N882" s="16">
        <f t="shared" si="461"/>
        <v>387799100</v>
      </c>
      <c r="O882" s="16">
        <f t="shared" si="461"/>
        <v>356100000</v>
      </c>
      <c r="P882" s="16">
        <f t="shared" si="461"/>
        <v>356100000</v>
      </c>
      <c r="Q882" s="16">
        <f t="shared" si="461"/>
        <v>387799100</v>
      </c>
      <c r="R882" s="16">
        <f t="shared" si="461"/>
        <v>356100000</v>
      </c>
      <c r="S882" s="16">
        <f t="shared" si="461"/>
        <v>356100000</v>
      </c>
      <c r="T882" s="16">
        <f t="shared" si="461"/>
        <v>356100000</v>
      </c>
      <c r="U882" s="16">
        <f t="shared" si="461"/>
        <v>356100000</v>
      </c>
    </row>
    <row r="883" spans="1:25" ht="141.75" x14ac:dyDescent="0.2">
      <c r="A883" s="277" t="s">
        <v>466</v>
      </c>
      <c r="B883" s="277"/>
      <c r="C883" s="277"/>
      <c r="D883" s="277"/>
      <c r="E883" s="20" t="s">
        <v>467</v>
      </c>
      <c r="F883" s="38" t="s">
        <v>99</v>
      </c>
      <c r="G883" s="21">
        <f>G884+G886+G888+G891+G896+G901+G909+G911+G918+G921+G923</f>
        <v>2726400</v>
      </c>
      <c r="H883" s="21">
        <f t="shared" ref="H883:U883" si="462">H884+H886+H888+H891+H896+H901+H909+H911+H918+H921+H923</f>
        <v>2726400</v>
      </c>
      <c r="I883" s="21">
        <f t="shared" si="462"/>
        <v>2726400</v>
      </c>
      <c r="J883" s="21">
        <f t="shared" si="462"/>
        <v>2726400</v>
      </c>
      <c r="K883" s="21">
        <f t="shared" si="462"/>
        <v>1833554.41</v>
      </c>
      <c r="L883" s="22">
        <f t="shared" si="454"/>
        <v>67.251848958333326</v>
      </c>
      <c r="M883" s="21">
        <f t="shared" si="462"/>
        <v>2736400</v>
      </c>
      <c r="N883" s="21">
        <f t="shared" si="462"/>
        <v>2736400</v>
      </c>
      <c r="O883" s="21">
        <f t="shared" si="462"/>
        <v>2682600</v>
      </c>
      <c r="P883" s="21">
        <f t="shared" si="462"/>
        <v>2682600</v>
      </c>
      <c r="Q883" s="21">
        <f t="shared" si="462"/>
        <v>2736400</v>
      </c>
      <c r="R883" s="21">
        <f t="shared" si="462"/>
        <v>2667600</v>
      </c>
      <c r="S883" s="21">
        <f t="shared" si="462"/>
        <v>2667600</v>
      </c>
      <c r="T883" s="21">
        <f t="shared" si="462"/>
        <v>2667600</v>
      </c>
      <c r="U883" s="21">
        <f t="shared" si="462"/>
        <v>2667600</v>
      </c>
    </row>
    <row r="884" spans="1:25" s="23" customFormat="1" ht="15.75" x14ac:dyDescent="0.2">
      <c r="A884" s="24" t="s">
        <v>468</v>
      </c>
      <c r="B884" s="25">
        <v>11</v>
      </c>
      <c r="C884" s="26" t="s">
        <v>101</v>
      </c>
      <c r="D884" s="27">
        <v>311</v>
      </c>
      <c r="E884" s="20"/>
      <c r="F884" s="20"/>
      <c r="G884" s="21">
        <f>SUM(G885)</f>
        <v>1449000</v>
      </c>
      <c r="H884" s="21">
        <f t="shared" ref="H884:U884" si="463">SUM(H885)</f>
        <v>1449000</v>
      </c>
      <c r="I884" s="21">
        <f t="shared" si="463"/>
        <v>1449000</v>
      </c>
      <c r="J884" s="21">
        <f t="shared" si="463"/>
        <v>1449000</v>
      </c>
      <c r="K884" s="21">
        <f t="shared" si="463"/>
        <v>1034815.59</v>
      </c>
      <c r="L884" s="22">
        <f t="shared" si="454"/>
        <v>71.415844720496892</v>
      </c>
      <c r="M884" s="21">
        <f t="shared" si="463"/>
        <v>1449000</v>
      </c>
      <c r="N884" s="21">
        <f t="shared" si="463"/>
        <v>1449000</v>
      </c>
      <c r="O884" s="21">
        <f t="shared" si="463"/>
        <v>1460000</v>
      </c>
      <c r="P884" s="21">
        <f t="shared" si="463"/>
        <v>1460000</v>
      </c>
      <c r="Q884" s="21">
        <f t="shared" si="463"/>
        <v>1449000</v>
      </c>
      <c r="R884" s="21">
        <f t="shared" si="463"/>
        <v>1460000</v>
      </c>
      <c r="S884" s="21">
        <f t="shared" si="463"/>
        <v>1460000</v>
      </c>
      <c r="T884" s="21">
        <f t="shared" si="463"/>
        <v>1458000</v>
      </c>
      <c r="U884" s="21">
        <f t="shared" si="463"/>
        <v>1458000</v>
      </c>
      <c r="V884" s="21">
        <v>1700000</v>
      </c>
      <c r="W884" s="21"/>
      <c r="X884" s="21"/>
      <c r="Y884" s="12" t="s">
        <v>469</v>
      </c>
    </row>
    <row r="885" spans="1:25" ht="15.75" hidden="1" x14ac:dyDescent="0.2">
      <c r="A885" s="28" t="s">
        <v>468</v>
      </c>
      <c r="B885" s="29">
        <v>11</v>
      </c>
      <c r="C885" s="30" t="s">
        <v>101</v>
      </c>
      <c r="D885" s="31">
        <v>3111</v>
      </c>
      <c r="E885" s="32" t="s">
        <v>33</v>
      </c>
      <c r="G885" s="51">
        <v>1449000</v>
      </c>
      <c r="H885" s="51">
        <v>1449000</v>
      </c>
      <c r="I885" s="51">
        <v>1449000</v>
      </c>
      <c r="J885" s="51">
        <v>1449000</v>
      </c>
      <c r="K885" s="51">
        <v>1034815.59</v>
      </c>
      <c r="L885" s="147">
        <f t="shared" si="454"/>
        <v>71.415844720496892</v>
      </c>
      <c r="M885" s="68">
        <v>1449000</v>
      </c>
      <c r="N885" s="68">
        <v>1449000</v>
      </c>
      <c r="O885" s="51">
        <v>1460000</v>
      </c>
      <c r="P885" s="51">
        <f>O885</f>
        <v>1460000</v>
      </c>
      <c r="Q885" s="68">
        <v>1449000</v>
      </c>
      <c r="R885" s="51">
        <v>1460000</v>
      </c>
      <c r="S885" s="51">
        <f>R885</f>
        <v>1460000</v>
      </c>
      <c r="T885" s="51">
        <v>1458000</v>
      </c>
      <c r="U885" s="51">
        <f>T885</f>
        <v>1458000</v>
      </c>
      <c r="V885" s="21">
        <f>O884+O886+O888</f>
        <v>1700000</v>
      </c>
      <c r="Y885" s="23" t="s">
        <v>470</v>
      </c>
    </row>
    <row r="886" spans="1:25" s="23" customFormat="1" ht="15.75" hidden="1" x14ac:dyDescent="0.2">
      <c r="A886" s="24" t="s">
        <v>468</v>
      </c>
      <c r="B886" s="25">
        <v>11</v>
      </c>
      <c r="C886" s="26" t="s">
        <v>101</v>
      </c>
      <c r="D886" s="27">
        <v>312</v>
      </c>
      <c r="E886" s="20"/>
      <c r="F886" s="20"/>
      <c r="G886" s="52">
        <f>SUM(G887)</f>
        <v>6000</v>
      </c>
      <c r="H886" s="52">
        <f t="shared" ref="H886:U886" si="464">SUM(H887)</f>
        <v>6000</v>
      </c>
      <c r="I886" s="52">
        <f t="shared" si="464"/>
        <v>6000</v>
      </c>
      <c r="J886" s="52">
        <f t="shared" si="464"/>
        <v>6000</v>
      </c>
      <c r="K886" s="52">
        <f t="shared" si="464"/>
        <v>3000</v>
      </c>
      <c r="L886" s="22">
        <f t="shared" si="454"/>
        <v>50</v>
      </c>
      <c r="M886" s="52">
        <f t="shared" si="464"/>
        <v>6000</v>
      </c>
      <c r="N886" s="52">
        <f t="shared" si="464"/>
        <v>6000</v>
      </c>
      <c r="O886" s="52">
        <f t="shared" si="464"/>
        <v>12200</v>
      </c>
      <c r="P886" s="52">
        <f t="shared" si="464"/>
        <v>12200</v>
      </c>
      <c r="Q886" s="52">
        <f t="shared" si="464"/>
        <v>6000</v>
      </c>
      <c r="R886" s="52">
        <f t="shared" si="464"/>
        <v>12200</v>
      </c>
      <c r="S886" s="52">
        <f t="shared" si="464"/>
        <v>12200</v>
      </c>
      <c r="T886" s="52">
        <f t="shared" si="464"/>
        <v>16000</v>
      </c>
      <c r="U886" s="52">
        <f t="shared" si="464"/>
        <v>16000</v>
      </c>
      <c r="V886" s="1">
        <f>V884-V885</f>
        <v>0</v>
      </c>
      <c r="W886" s="21"/>
      <c r="X886" s="21"/>
      <c r="Y886" s="65" t="s">
        <v>26</v>
      </c>
    </row>
    <row r="887" spans="1:25" hidden="1" x14ac:dyDescent="0.2">
      <c r="A887" s="28" t="s">
        <v>468</v>
      </c>
      <c r="B887" s="29">
        <v>11</v>
      </c>
      <c r="C887" s="30" t="s">
        <v>101</v>
      </c>
      <c r="D887" s="31">
        <v>3121</v>
      </c>
      <c r="E887" s="32" t="s">
        <v>471</v>
      </c>
      <c r="G887" s="51">
        <v>6000</v>
      </c>
      <c r="H887" s="51">
        <v>6000</v>
      </c>
      <c r="I887" s="51">
        <v>6000</v>
      </c>
      <c r="J887" s="51">
        <v>6000</v>
      </c>
      <c r="K887" s="51">
        <v>3000</v>
      </c>
      <c r="L887" s="147">
        <f t="shared" si="454"/>
        <v>50</v>
      </c>
      <c r="M887" s="68">
        <v>6000</v>
      </c>
      <c r="N887" s="68">
        <v>6000</v>
      </c>
      <c r="O887" s="51">
        <v>12200</v>
      </c>
      <c r="P887" s="51">
        <f t="shared" ref="P887:P922" si="465">O887</f>
        <v>12200</v>
      </c>
      <c r="Q887" s="68">
        <v>6000</v>
      </c>
      <c r="R887" s="51">
        <v>12200</v>
      </c>
      <c r="S887" s="51">
        <f t="shared" ref="S887:S922" si="466">R887</f>
        <v>12200</v>
      </c>
      <c r="T887" s="51">
        <v>16000</v>
      </c>
      <c r="U887" s="51">
        <f t="shared" ref="U887:U922" si="467">T887</f>
        <v>16000</v>
      </c>
    </row>
    <row r="888" spans="1:25" s="23" customFormat="1" ht="15.75" hidden="1" x14ac:dyDescent="0.2">
      <c r="A888" s="24" t="s">
        <v>468</v>
      </c>
      <c r="B888" s="25">
        <v>11</v>
      </c>
      <c r="C888" s="26" t="s">
        <v>101</v>
      </c>
      <c r="D888" s="27">
        <v>313</v>
      </c>
      <c r="E888" s="20"/>
      <c r="F888" s="20"/>
      <c r="G888" s="52">
        <f>SUM(G889:G890)</f>
        <v>225000</v>
      </c>
      <c r="H888" s="52">
        <f t="shared" ref="H888:U888" si="468">SUM(H889:H890)</f>
        <v>225000</v>
      </c>
      <c r="I888" s="52">
        <f t="shared" si="468"/>
        <v>225000</v>
      </c>
      <c r="J888" s="52">
        <f t="shared" si="468"/>
        <v>225000</v>
      </c>
      <c r="K888" s="52">
        <f t="shared" si="468"/>
        <v>157311.82</v>
      </c>
      <c r="L888" s="22">
        <f t="shared" si="454"/>
        <v>69.91636444444444</v>
      </c>
      <c r="M888" s="52">
        <f t="shared" si="468"/>
        <v>225000</v>
      </c>
      <c r="N888" s="52">
        <f t="shared" si="468"/>
        <v>225000</v>
      </c>
      <c r="O888" s="52">
        <f t="shared" si="468"/>
        <v>227800</v>
      </c>
      <c r="P888" s="52">
        <f t="shared" si="468"/>
        <v>227800</v>
      </c>
      <c r="Q888" s="52">
        <f t="shared" si="468"/>
        <v>225000</v>
      </c>
      <c r="R888" s="52">
        <f t="shared" si="468"/>
        <v>227800</v>
      </c>
      <c r="S888" s="52">
        <f t="shared" si="468"/>
        <v>227800</v>
      </c>
      <c r="T888" s="52">
        <f t="shared" si="468"/>
        <v>226000</v>
      </c>
      <c r="U888" s="52">
        <f t="shared" si="468"/>
        <v>226000</v>
      </c>
      <c r="V888" s="21"/>
      <c r="W888" s="21"/>
      <c r="X888" s="21"/>
      <c r="Y888" s="12"/>
    </row>
    <row r="889" spans="1:25" hidden="1" x14ac:dyDescent="0.2">
      <c r="A889" s="28" t="s">
        <v>468</v>
      </c>
      <c r="B889" s="29">
        <v>11</v>
      </c>
      <c r="C889" s="30" t="s">
        <v>101</v>
      </c>
      <c r="D889" s="31">
        <v>3132</v>
      </c>
      <c r="E889" s="32" t="s">
        <v>40</v>
      </c>
      <c r="G889" s="51">
        <v>198000</v>
      </c>
      <c r="H889" s="51">
        <v>198000</v>
      </c>
      <c r="I889" s="51">
        <v>198000</v>
      </c>
      <c r="J889" s="51">
        <v>198000</v>
      </c>
      <c r="K889" s="1">
        <v>139717.70000000001</v>
      </c>
      <c r="L889" s="147">
        <f t="shared" si="454"/>
        <v>70.564494949494957</v>
      </c>
      <c r="M889" s="68">
        <v>198000</v>
      </c>
      <c r="N889" s="68">
        <v>198000</v>
      </c>
      <c r="O889" s="51">
        <v>200000</v>
      </c>
      <c r="P889" s="51">
        <f t="shared" si="465"/>
        <v>200000</v>
      </c>
      <c r="Q889" s="68">
        <v>198000</v>
      </c>
      <c r="R889" s="51">
        <v>200000</v>
      </c>
      <c r="S889" s="51">
        <f t="shared" si="466"/>
        <v>200000</v>
      </c>
      <c r="T889" s="51">
        <v>199000</v>
      </c>
      <c r="U889" s="51">
        <f t="shared" si="467"/>
        <v>199000</v>
      </c>
    </row>
    <row r="890" spans="1:25" ht="30" hidden="1" x14ac:dyDescent="0.2">
      <c r="A890" s="28" t="s">
        <v>468</v>
      </c>
      <c r="B890" s="29">
        <v>11</v>
      </c>
      <c r="C890" s="30" t="s">
        <v>101</v>
      </c>
      <c r="D890" s="31">
        <v>3133</v>
      </c>
      <c r="E890" s="32" t="s">
        <v>41</v>
      </c>
      <c r="G890" s="1">
        <v>27000</v>
      </c>
      <c r="H890" s="1">
        <v>27000</v>
      </c>
      <c r="I890" s="1">
        <v>27000</v>
      </c>
      <c r="J890" s="1">
        <v>27000</v>
      </c>
      <c r="K890" s="1">
        <v>17594.12</v>
      </c>
      <c r="L890" s="33">
        <f t="shared" si="454"/>
        <v>65.163407407407405</v>
      </c>
      <c r="M890" s="1">
        <v>27000</v>
      </c>
      <c r="N890" s="1">
        <v>27000</v>
      </c>
      <c r="O890" s="1">
        <v>27800</v>
      </c>
      <c r="P890" s="51">
        <f t="shared" si="465"/>
        <v>27800</v>
      </c>
      <c r="Q890" s="1">
        <v>27000</v>
      </c>
      <c r="R890" s="1">
        <v>27800</v>
      </c>
      <c r="S890" s="51">
        <f t="shared" si="466"/>
        <v>27800</v>
      </c>
      <c r="T890" s="1">
        <v>27000</v>
      </c>
      <c r="U890" s="51">
        <f t="shared" si="467"/>
        <v>27000</v>
      </c>
    </row>
    <row r="891" spans="1:25" s="23" customFormat="1" ht="15.75" hidden="1" x14ac:dyDescent="0.2">
      <c r="A891" s="24" t="s">
        <v>468</v>
      </c>
      <c r="B891" s="25">
        <v>11</v>
      </c>
      <c r="C891" s="26" t="s">
        <v>101</v>
      </c>
      <c r="D891" s="27">
        <v>321</v>
      </c>
      <c r="E891" s="20"/>
      <c r="F891" s="20"/>
      <c r="G891" s="21">
        <f>SUM(G892:G895)</f>
        <v>123600</v>
      </c>
      <c r="H891" s="21">
        <f t="shared" ref="H891:U891" si="469">SUM(H892:H895)</f>
        <v>123600</v>
      </c>
      <c r="I891" s="21">
        <f t="shared" si="469"/>
        <v>123600</v>
      </c>
      <c r="J891" s="21">
        <f t="shared" si="469"/>
        <v>123600</v>
      </c>
      <c r="K891" s="21">
        <f t="shared" si="469"/>
        <v>38608.51</v>
      </c>
      <c r="L891" s="22">
        <f t="shared" si="454"/>
        <v>31.236658576051781</v>
      </c>
      <c r="M891" s="21">
        <f t="shared" si="469"/>
        <v>123600</v>
      </c>
      <c r="N891" s="21">
        <f t="shared" si="469"/>
        <v>123600</v>
      </c>
      <c r="O891" s="21">
        <f t="shared" si="469"/>
        <v>111600</v>
      </c>
      <c r="P891" s="21">
        <f t="shared" si="469"/>
        <v>111600</v>
      </c>
      <c r="Q891" s="21">
        <f t="shared" si="469"/>
        <v>123600</v>
      </c>
      <c r="R891" s="21">
        <f t="shared" si="469"/>
        <v>121600</v>
      </c>
      <c r="S891" s="21">
        <f t="shared" si="469"/>
        <v>121600</v>
      </c>
      <c r="T891" s="21">
        <f t="shared" si="469"/>
        <v>121600</v>
      </c>
      <c r="U891" s="21">
        <f t="shared" si="469"/>
        <v>121600</v>
      </c>
      <c r="V891" s="21"/>
      <c r="W891" s="21"/>
      <c r="X891" s="21"/>
      <c r="Y891" s="12"/>
    </row>
    <row r="892" spans="1:25" hidden="1" x14ac:dyDescent="0.2">
      <c r="A892" s="28" t="s">
        <v>468</v>
      </c>
      <c r="B892" s="29">
        <v>11</v>
      </c>
      <c r="C892" s="30" t="s">
        <v>101</v>
      </c>
      <c r="D892" s="31">
        <v>3211</v>
      </c>
      <c r="E892" s="32" t="s">
        <v>42</v>
      </c>
      <c r="G892" s="51">
        <v>65000</v>
      </c>
      <c r="H892" s="51">
        <v>65000</v>
      </c>
      <c r="I892" s="51">
        <v>65000</v>
      </c>
      <c r="J892" s="51">
        <v>65000</v>
      </c>
      <c r="K892" s="1">
        <v>21097.52</v>
      </c>
      <c r="L892" s="147">
        <f t="shared" si="454"/>
        <v>32.457723076923081</v>
      </c>
      <c r="M892" s="68">
        <v>65000</v>
      </c>
      <c r="N892" s="68">
        <v>65000</v>
      </c>
      <c r="O892" s="51">
        <v>55000</v>
      </c>
      <c r="P892" s="51">
        <f t="shared" si="465"/>
        <v>55000</v>
      </c>
      <c r="Q892" s="68">
        <v>65000</v>
      </c>
      <c r="R892" s="51">
        <v>65000</v>
      </c>
      <c r="S892" s="51">
        <f t="shared" si="466"/>
        <v>65000</v>
      </c>
      <c r="T892" s="51">
        <v>65000</v>
      </c>
      <c r="U892" s="51">
        <f t="shared" si="467"/>
        <v>65000</v>
      </c>
    </row>
    <row r="893" spans="1:25" ht="30" hidden="1" x14ac:dyDescent="0.2">
      <c r="A893" s="28" t="s">
        <v>468</v>
      </c>
      <c r="B893" s="29">
        <v>11</v>
      </c>
      <c r="C893" s="30" t="s">
        <v>101</v>
      </c>
      <c r="D893" s="31">
        <v>3212</v>
      </c>
      <c r="E893" s="32" t="s">
        <v>43</v>
      </c>
      <c r="G893" s="51">
        <v>42000</v>
      </c>
      <c r="H893" s="51">
        <v>42000</v>
      </c>
      <c r="I893" s="51">
        <v>42000</v>
      </c>
      <c r="J893" s="51">
        <v>42000</v>
      </c>
      <c r="K893" s="1">
        <v>15392.99</v>
      </c>
      <c r="L893" s="33">
        <f t="shared" si="454"/>
        <v>36.649976190476188</v>
      </c>
      <c r="M893" s="51">
        <v>42000</v>
      </c>
      <c r="N893" s="51">
        <v>42000</v>
      </c>
      <c r="O893" s="51">
        <v>40000</v>
      </c>
      <c r="P893" s="51">
        <f t="shared" si="465"/>
        <v>40000</v>
      </c>
      <c r="Q893" s="51">
        <v>42000</v>
      </c>
      <c r="R893" s="51">
        <v>40000</v>
      </c>
      <c r="S893" s="51">
        <f t="shared" si="466"/>
        <v>40000</v>
      </c>
      <c r="T893" s="51">
        <v>40000</v>
      </c>
      <c r="U893" s="51">
        <f t="shared" si="467"/>
        <v>40000</v>
      </c>
    </row>
    <row r="894" spans="1:25" hidden="1" x14ac:dyDescent="0.2">
      <c r="A894" s="28" t="s">
        <v>468</v>
      </c>
      <c r="B894" s="29">
        <v>11</v>
      </c>
      <c r="C894" s="30" t="s">
        <v>101</v>
      </c>
      <c r="D894" s="31">
        <v>3213</v>
      </c>
      <c r="E894" s="32" t="s">
        <v>44</v>
      </c>
      <c r="G894" s="51">
        <v>9600</v>
      </c>
      <c r="H894" s="51">
        <v>9600</v>
      </c>
      <c r="I894" s="51">
        <v>9600</v>
      </c>
      <c r="J894" s="51">
        <v>9600</v>
      </c>
      <c r="K894" s="1">
        <v>2100</v>
      </c>
      <c r="L894" s="147">
        <f t="shared" si="454"/>
        <v>21.875</v>
      </c>
      <c r="M894" s="68">
        <v>9600</v>
      </c>
      <c r="N894" s="68">
        <v>9600</v>
      </c>
      <c r="O894" s="51">
        <v>9600</v>
      </c>
      <c r="P894" s="51">
        <f t="shared" si="465"/>
        <v>9600</v>
      </c>
      <c r="Q894" s="68">
        <v>9600</v>
      </c>
      <c r="R894" s="51">
        <v>9600</v>
      </c>
      <c r="S894" s="51">
        <f t="shared" si="466"/>
        <v>9600</v>
      </c>
      <c r="T894" s="51">
        <v>9600</v>
      </c>
      <c r="U894" s="51">
        <f t="shared" si="467"/>
        <v>9600</v>
      </c>
    </row>
    <row r="895" spans="1:25" hidden="1" x14ac:dyDescent="0.2">
      <c r="A895" s="28" t="s">
        <v>468</v>
      </c>
      <c r="B895" s="29">
        <v>11</v>
      </c>
      <c r="C895" s="30" t="s">
        <v>101</v>
      </c>
      <c r="D895" s="31">
        <v>3214</v>
      </c>
      <c r="E895" s="32" t="s">
        <v>45</v>
      </c>
      <c r="G895" s="51">
        <v>7000</v>
      </c>
      <c r="H895" s="51">
        <v>7000</v>
      </c>
      <c r="I895" s="51">
        <v>7000</v>
      </c>
      <c r="J895" s="51">
        <v>7000</v>
      </c>
      <c r="K895" s="1">
        <v>18</v>
      </c>
      <c r="L895" s="147">
        <f t="shared" si="454"/>
        <v>0.25714285714285712</v>
      </c>
      <c r="M895" s="68">
        <v>7000</v>
      </c>
      <c r="N895" s="68">
        <v>7000</v>
      </c>
      <c r="O895" s="51">
        <v>7000</v>
      </c>
      <c r="P895" s="51">
        <f t="shared" si="465"/>
        <v>7000</v>
      </c>
      <c r="Q895" s="68">
        <v>7000</v>
      </c>
      <c r="R895" s="51">
        <v>7000</v>
      </c>
      <c r="S895" s="51">
        <f t="shared" si="466"/>
        <v>7000</v>
      </c>
      <c r="T895" s="51">
        <v>7000</v>
      </c>
      <c r="U895" s="51">
        <f t="shared" si="467"/>
        <v>7000</v>
      </c>
    </row>
    <row r="896" spans="1:25" s="23" customFormat="1" ht="15.75" hidden="1" x14ac:dyDescent="0.2">
      <c r="A896" s="24" t="s">
        <v>468</v>
      </c>
      <c r="B896" s="25">
        <v>11</v>
      </c>
      <c r="C896" s="26" t="s">
        <v>101</v>
      </c>
      <c r="D896" s="27">
        <v>322</v>
      </c>
      <c r="E896" s="20"/>
      <c r="F896" s="20"/>
      <c r="G896" s="52">
        <f>SUM(G897:G900)</f>
        <v>95500</v>
      </c>
      <c r="H896" s="52">
        <f t="shared" ref="H896:U896" si="470">SUM(H897:H900)</f>
        <v>95500</v>
      </c>
      <c r="I896" s="52">
        <f t="shared" si="470"/>
        <v>95500</v>
      </c>
      <c r="J896" s="52">
        <f t="shared" si="470"/>
        <v>95500</v>
      </c>
      <c r="K896" s="52">
        <f t="shared" si="470"/>
        <v>56082.14</v>
      </c>
      <c r="L896" s="22">
        <f t="shared" si="454"/>
        <v>58.724753926701567</v>
      </c>
      <c r="M896" s="52">
        <f t="shared" si="470"/>
        <v>95500</v>
      </c>
      <c r="N896" s="52">
        <f t="shared" si="470"/>
        <v>95500</v>
      </c>
      <c r="O896" s="52">
        <f t="shared" si="470"/>
        <v>105500</v>
      </c>
      <c r="P896" s="52">
        <f t="shared" si="470"/>
        <v>105500</v>
      </c>
      <c r="Q896" s="52">
        <f t="shared" si="470"/>
        <v>95500</v>
      </c>
      <c r="R896" s="52">
        <f t="shared" si="470"/>
        <v>105500</v>
      </c>
      <c r="S896" s="52">
        <f t="shared" si="470"/>
        <v>105500</v>
      </c>
      <c r="T896" s="52">
        <f t="shared" si="470"/>
        <v>105500</v>
      </c>
      <c r="U896" s="52">
        <f t="shared" si="470"/>
        <v>105500</v>
      </c>
      <c r="V896" s="21"/>
      <c r="W896" s="21"/>
      <c r="X896" s="21"/>
      <c r="Y896" s="12"/>
    </row>
    <row r="897" spans="1:25" hidden="1" x14ac:dyDescent="0.2">
      <c r="A897" s="28" t="s">
        <v>468</v>
      </c>
      <c r="B897" s="29">
        <v>11</v>
      </c>
      <c r="C897" s="30" t="s">
        <v>101</v>
      </c>
      <c r="D897" s="31">
        <v>3221</v>
      </c>
      <c r="E897" s="32" t="s">
        <v>297</v>
      </c>
      <c r="G897" s="51">
        <v>35000</v>
      </c>
      <c r="H897" s="51">
        <v>35000</v>
      </c>
      <c r="I897" s="51">
        <v>35000</v>
      </c>
      <c r="J897" s="51">
        <v>35000</v>
      </c>
      <c r="K897" s="51">
        <v>13658.7</v>
      </c>
      <c r="L897" s="147">
        <f t="shared" si="454"/>
        <v>39.024857142857144</v>
      </c>
      <c r="M897" s="68">
        <v>35000</v>
      </c>
      <c r="N897" s="68">
        <v>35000</v>
      </c>
      <c r="O897" s="51">
        <v>40000</v>
      </c>
      <c r="P897" s="51">
        <f t="shared" si="465"/>
        <v>40000</v>
      </c>
      <c r="Q897" s="68">
        <v>35000</v>
      </c>
      <c r="R897" s="51">
        <v>40000</v>
      </c>
      <c r="S897" s="51">
        <f t="shared" si="466"/>
        <v>40000</v>
      </c>
      <c r="T897" s="51">
        <v>40000</v>
      </c>
      <c r="U897" s="51">
        <f t="shared" si="467"/>
        <v>40000</v>
      </c>
    </row>
    <row r="898" spans="1:25" hidden="1" x14ac:dyDescent="0.2">
      <c r="A898" s="28" t="s">
        <v>468</v>
      </c>
      <c r="B898" s="29">
        <v>11</v>
      </c>
      <c r="C898" s="30" t="s">
        <v>101</v>
      </c>
      <c r="D898" s="31">
        <v>3223</v>
      </c>
      <c r="E898" s="32" t="s">
        <v>48</v>
      </c>
      <c r="G898" s="51">
        <v>41500</v>
      </c>
      <c r="H898" s="51">
        <v>41500</v>
      </c>
      <c r="I898" s="51">
        <v>41500</v>
      </c>
      <c r="J898" s="51">
        <v>41500</v>
      </c>
      <c r="K898" s="51">
        <v>28562.94</v>
      </c>
      <c r="L898" s="147">
        <f t="shared" si="454"/>
        <v>68.826361445783121</v>
      </c>
      <c r="M898" s="68">
        <v>41500</v>
      </c>
      <c r="N898" s="68">
        <v>41500</v>
      </c>
      <c r="O898" s="51">
        <v>41500</v>
      </c>
      <c r="P898" s="51">
        <f t="shared" si="465"/>
        <v>41500</v>
      </c>
      <c r="Q898" s="68">
        <v>41500</v>
      </c>
      <c r="R898" s="51">
        <v>41500</v>
      </c>
      <c r="S898" s="51">
        <f t="shared" si="466"/>
        <v>41500</v>
      </c>
      <c r="T898" s="51">
        <v>41500</v>
      </c>
      <c r="U898" s="51">
        <f t="shared" si="467"/>
        <v>41500</v>
      </c>
    </row>
    <row r="899" spans="1:25" hidden="1" x14ac:dyDescent="0.2">
      <c r="A899" s="28" t="s">
        <v>468</v>
      </c>
      <c r="B899" s="29">
        <v>11</v>
      </c>
      <c r="C899" s="30" t="s">
        <v>101</v>
      </c>
      <c r="D899" s="31">
        <v>3224</v>
      </c>
      <c r="E899" s="32" t="s">
        <v>472</v>
      </c>
      <c r="G899" s="51">
        <v>3000</v>
      </c>
      <c r="H899" s="51">
        <v>3000</v>
      </c>
      <c r="I899" s="51">
        <v>3000</v>
      </c>
      <c r="J899" s="51">
        <v>3000</v>
      </c>
      <c r="K899" s="51">
        <v>0</v>
      </c>
      <c r="L899" s="147">
        <f t="shared" si="454"/>
        <v>0</v>
      </c>
      <c r="M899" s="68">
        <v>3000</v>
      </c>
      <c r="N899" s="68">
        <v>3000</v>
      </c>
      <c r="O899" s="51">
        <v>3000</v>
      </c>
      <c r="P899" s="51">
        <f t="shared" si="465"/>
        <v>3000</v>
      </c>
      <c r="Q899" s="68">
        <v>3000</v>
      </c>
      <c r="R899" s="51">
        <v>3000</v>
      </c>
      <c r="S899" s="51">
        <f t="shared" si="466"/>
        <v>3000</v>
      </c>
      <c r="T899" s="51">
        <v>3000</v>
      </c>
      <c r="U899" s="51">
        <f t="shared" si="467"/>
        <v>3000</v>
      </c>
    </row>
    <row r="900" spans="1:25" hidden="1" x14ac:dyDescent="0.2">
      <c r="A900" s="28" t="s">
        <v>468</v>
      </c>
      <c r="B900" s="29">
        <v>11</v>
      </c>
      <c r="C900" s="30" t="s">
        <v>101</v>
      </c>
      <c r="D900" s="31">
        <v>3225</v>
      </c>
      <c r="E900" s="32" t="s">
        <v>473</v>
      </c>
      <c r="G900" s="51">
        <v>16000</v>
      </c>
      <c r="H900" s="51">
        <v>16000</v>
      </c>
      <c r="I900" s="51">
        <v>16000</v>
      </c>
      <c r="J900" s="51">
        <v>16000</v>
      </c>
      <c r="K900" s="51">
        <v>13860.5</v>
      </c>
      <c r="L900" s="147">
        <f t="shared" si="454"/>
        <v>86.628124999999997</v>
      </c>
      <c r="M900" s="68">
        <v>16000</v>
      </c>
      <c r="N900" s="68">
        <v>16000</v>
      </c>
      <c r="O900" s="51">
        <v>21000</v>
      </c>
      <c r="P900" s="51">
        <f t="shared" si="465"/>
        <v>21000</v>
      </c>
      <c r="Q900" s="68">
        <v>16000</v>
      </c>
      <c r="R900" s="51">
        <v>21000</v>
      </c>
      <c r="S900" s="51">
        <f t="shared" si="466"/>
        <v>21000</v>
      </c>
      <c r="T900" s="51">
        <v>21000</v>
      </c>
      <c r="U900" s="51">
        <f t="shared" si="467"/>
        <v>21000</v>
      </c>
    </row>
    <row r="901" spans="1:25" s="23" customFormat="1" ht="15.75" hidden="1" x14ac:dyDescent="0.2">
      <c r="A901" s="24" t="s">
        <v>468</v>
      </c>
      <c r="B901" s="25">
        <v>11</v>
      </c>
      <c r="C901" s="26" t="s">
        <v>101</v>
      </c>
      <c r="D901" s="27">
        <v>323</v>
      </c>
      <c r="E901" s="20"/>
      <c r="F901" s="20"/>
      <c r="G901" s="52">
        <f>SUM(G902:G908)</f>
        <v>318300</v>
      </c>
      <c r="H901" s="52">
        <f t="shared" ref="H901:U901" si="471">SUM(H902:H908)</f>
        <v>318300</v>
      </c>
      <c r="I901" s="52">
        <f t="shared" si="471"/>
        <v>318300</v>
      </c>
      <c r="J901" s="52">
        <f t="shared" si="471"/>
        <v>318300</v>
      </c>
      <c r="K901" s="52">
        <f t="shared" si="471"/>
        <v>221992.06</v>
      </c>
      <c r="L901" s="22">
        <f t="shared" si="454"/>
        <v>69.743028589381083</v>
      </c>
      <c r="M901" s="52">
        <f t="shared" si="471"/>
        <v>328300</v>
      </c>
      <c r="N901" s="52">
        <f t="shared" si="471"/>
        <v>328300</v>
      </c>
      <c r="O901" s="52">
        <f t="shared" si="471"/>
        <v>328000</v>
      </c>
      <c r="P901" s="52">
        <f t="shared" si="471"/>
        <v>328000</v>
      </c>
      <c r="Q901" s="52">
        <f t="shared" si="471"/>
        <v>328300</v>
      </c>
      <c r="R901" s="52">
        <f t="shared" si="471"/>
        <v>328000</v>
      </c>
      <c r="S901" s="52">
        <f t="shared" si="471"/>
        <v>328000</v>
      </c>
      <c r="T901" s="52">
        <f t="shared" si="471"/>
        <v>328000</v>
      </c>
      <c r="U901" s="52">
        <f t="shared" si="471"/>
        <v>328000</v>
      </c>
      <c r="V901" s="21"/>
      <c r="W901" s="21"/>
      <c r="X901" s="21"/>
      <c r="Y901" s="12"/>
    </row>
    <row r="902" spans="1:25" hidden="1" x14ac:dyDescent="0.2">
      <c r="A902" s="28" t="s">
        <v>468</v>
      </c>
      <c r="B902" s="29">
        <v>11</v>
      </c>
      <c r="C902" s="30" t="s">
        <v>101</v>
      </c>
      <c r="D902" s="31">
        <v>3231</v>
      </c>
      <c r="E902" s="32" t="s">
        <v>52</v>
      </c>
      <c r="G902" s="51">
        <v>55000</v>
      </c>
      <c r="H902" s="51">
        <v>55000</v>
      </c>
      <c r="I902" s="51">
        <v>55000</v>
      </c>
      <c r="J902" s="51">
        <v>55000</v>
      </c>
      <c r="K902" s="51">
        <v>29236.74</v>
      </c>
      <c r="L902" s="147">
        <f t="shared" si="454"/>
        <v>53.157709090909087</v>
      </c>
      <c r="M902" s="68">
        <v>55000</v>
      </c>
      <c r="N902" s="68">
        <v>55000</v>
      </c>
      <c r="O902" s="51">
        <v>55000</v>
      </c>
      <c r="P902" s="51">
        <f t="shared" si="465"/>
        <v>55000</v>
      </c>
      <c r="Q902" s="68">
        <v>55000</v>
      </c>
      <c r="R902" s="51">
        <v>55000</v>
      </c>
      <c r="S902" s="51">
        <f t="shared" si="466"/>
        <v>55000</v>
      </c>
      <c r="T902" s="51">
        <v>55000</v>
      </c>
      <c r="U902" s="51">
        <f t="shared" si="467"/>
        <v>55000</v>
      </c>
    </row>
    <row r="903" spans="1:25" hidden="1" x14ac:dyDescent="0.2">
      <c r="A903" s="28" t="s">
        <v>468</v>
      </c>
      <c r="B903" s="29">
        <v>11</v>
      </c>
      <c r="C903" s="30" t="s">
        <v>101</v>
      </c>
      <c r="D903" s="31">
        <v>3232</v>
      </c>
      <c r="E903" s="32" t="s">
        <v>53</v>
      </c>
      <c r="G903" s="51">
        <v>22000</v>
      </c>
      <c r="H903" s="51">
        <v>22000</v>
      </c>
      <c r="I903" s="51">
        <v>22000</v>
      </c>
      <c r="J903" s="51">
        <v>22000</v>
      </c>
      <c r="K903" s="51">
        <v>14466.94</v>
      </c>
      <c r="L903" s="147">
        <f t="shared" si="454"/>
        <v>65.758818181818185</v>
      </c>
      <c r="M903" s="68">
        <v>22000</v>
      </c>
      <c r="N903" s="68">
        <v>22000</v>
      </c>
      <c r="O903" s="51">
        <v>25000</v>
      </c>
      <c r="P903" s="51">
        <f t="shared" si="465"/>
        <v>25000</v>
      </c>
      <c r="Q903" s="68">
        <v>22000</v>
      </c>
      <c r="R903" s="51">
        <v>25000</v>
      </c>
      <c r="S903" s="51">
        <f t="shared" si="466"/>
        <v>25000</v>
      </c>
      <c r="T903" s="51">
        <v>25000</v>
      </c>
      <c r="U903" s="51">
        <f t="shared" si="467"/>
        <v>25000</v>
      </c>
    </row>
    <row r="904" spans="1:25" hidden="1" x14ac:dyDescent="0.2">
      <c r="A904" s="28" t="s">
        <v>468</v>
      </c>
      <c r="B904" s="29">
        <v>11</v>
      </c>
      <c r="C904" s="30" t="s">
        <v>101</v>
      </c>
      <c r="D904" s="31">
        <v>3233</v>
      </c>
      <c r="E904" s="32" t="s">
        <v>54</v>
      </c>
      <c r="G904" s="51">
        <v>55000</v>
      </c>
      <c r="H904" s="51">
        <v>55000</v>
      </c>
      <c r="I904" s="51">
        <v>55000</v>
      </c>
      <c r="J904" s="51">
        <v>55000</v>
      </c>
      <c r="K904" s="51">
        <v>84406.36</v>
      </c>
      <c r="L904" s="147">
        <f t="shared" si="454"/>
        <v>153.4661090909091</v>
      </c>
      <c r="M904" s="68">
        <v>55000</v>
      </c>
      <c r="N904" s="68">
        <v>55000</v>
      </c>
      <c r="O904" s="51">
        <v>55000</v>
      </c>
      <c r="P904" s="51">
        <f t="shared" si="465"/>
        <v>55000</v>
      </c>
      <c r="Q904" s="68">
        <v>55000</v>
      </c>
      <c r="R904" s="51">
        <v>55000</v>
      </c>
      <c r="S904" s="51">
        <f t="shared" si="466"/>
        <v>55000</v>
      </c>
      <c r="T904" s="51">
        <v>55000</v>
      </c>
      <c r="U904" s="51">
        <f t="shared" si="467"/>
        <v>55000</v>
      </c>
    </row>
    <row r="905" spans="1:25" hidden="1" x14ac:dyDescent="0.2">
      <c r="A905" s="28" t="s">
        <v>468</v>
      </c>
      <c r="B905" s="29">
        <v>11</v>
      </c>
      <c r="C905" s="30" t="s">
        <v>101</v>
      </c>
      <c r="D905" s="31">
        <v>3234</v>
      </c>
      <c r="E905" s="32" t="s">
        <v>55</v>
      </c>
      <c r="G905" s="51">
        <v>22000</v>
      </c>
      <c r="H905" s="51">
        <v>22000</v>
      </c>
      <c r="I905" s="51">
        <v>22000</v>
      </c>
      <c r="J905" s="51">
        <v>22000</v>
      </c>
      <c r="K905" s="51">
        <v>0</v>
      </c>
      <c r="L905" s="147">
        <f t="shared" si="454"/>
        <v>0</v>
      </c>
      <c r="M905" s="68">
        <v>32000</v>
      </c>
      <c r="N905" s="68">
        <v>32000</v>
      </c>
      <c r="O905" s="51">
        <v>27000</v>
      </c>
      <c r="P905" s="51">
        <f t="shared" si="465"/>
        <v>27000</v>
      </c>
      <c r="Q905" s="68">
        <v>32000</v>
      </c>
      <c r="R905" s="51">
        <v>27000</v>
      </c>
      <c r="S905" s="51">
        <f t="shared" si="466"/>
        <v>27000</v>
      </c>
      <c r="T905" s="51">
        <v>27000</v>
      </c>
      <c r="U905" s="51">
        <f t="shared" si="467"/>
        <v>27000</v>
      </c>
    </row>
    <row r="906" spans="1:25" hidden="1" x14ac:dyDescent="0.2">
      <c r="A906" s="28" t="s">
        <v>468</v>
      </c>
      <c r="B906" s="29">
        <v>11</v>
      </c>
      <c r="C906" s="30" t="s">
        <v>101</v>
      </c>
      <c r="D906" s="31">
        <v>3237</v>
      </c>
      <c r="E906" s="32" t="s">
        <v>58</v>
      </c>
      <c r="G906" s="51">
        <v>95000</v>
      </c>
      <c r="H906" s="51">
        <v>95000</v>
      </c>
      <c r="I906" s="51">
        <v>95000</v>
      </c>
      <c r="J906" s="51">
        <v>95000</v>
      </c>
      <c r="K906" s="51">
        <v>40680.75</v>
      </c>
      <c r="L906" s="147">
        <f t="shared" si="454"/>
        <v>42.821842105263158</v>
      </c>
      <c r="M906" s="68">
        <v>95000</v>
      </c>
      <c r="N906" s="68">
        <v>95000</v>
      </c>
      <c r="O906" s="51">
        <v>95000</v>
      </c>
      <c r="P906" s="51">
        <f t="shared" si="465"/>
        <v>95000</v>
      </c>
      <c r="Q906" s="68">
        <v>95000</v>
      </c>
      <c r="R906" s="51">
        <v>95000</v>
      </c>
      <c r="S906" s="51">
        <f t="shared" si="466"/>
        <v>95000</v>
      </c>
      <c r="T906" s="51">
        <v>95000</v>
      </c>
      <c r="U906" s="51">
        <f t="shared" si="467"/>
        <v>95000</v>
      </c>
    </row>
    <row r="907" spans="1:25" hidden="1" x14ac:dyDescent="0.2">
      <c r="A907" s="28" t="s">
        <v>468</v>
      </c>
      <c r="B907" s="29">
        <v>11</v>
      </c>
      <c r="C907" s="30" t="s">
        <v>101</v>
      </c>
      <c r="D907" s="31">
        <v>3238</v>
      </c>
      <c r="E907" s="32" t="s">
        <v>59</v>
      </c>
      <c r="G907" s="51">
        <v>26000</v>
      </c>
      <c r="H907" s="51">
        <v>26000</v>
      </c>
      <c r="I907" s="51">
        <v>26000</v>
      </c>
      <c r="J907" s="51">
        <v>26000</v>
      </c>
      <c r="K907" s="51">
        <v>19346</v>
      </c>
      <c r="L907" s="147">
        <f t="shared" si="454"/>
        <v>74.407692307692315</v>
      </c>
      <c r="M907" s="68">
        <v>26000</v>
      </c>
      <c r="N907" s="68">
        <v>26000</v>
      </c>
      <c r="O907" s="51">
        <v>26000</v>
      </c>
      <c r="P907" s="51">
        <f t="shared" si="465"/>
        <v>26000</v>
      </c>
      <c r="Q907" s="68">
        <v>26000</v>
      </c>
      <c r="R907" s="51">
        <v>26000</v>
      </c>
      <c r="S907" s="51">
        <f t="shared" si="466"/>
        <v>26000</v>
      </c>
      <c r="T907" s="51">
        <v>26000</v>
      </c>
      <c r="U907" s="51">
        <f t="shared" si="467"/>
        <v>26000</v>
      </c>
    </row>
    <row r="908" spans="1:25" hidden="1" x14ac:dyDescent="0.2">
      <c r="A908" s="28" t="s">
        <v>468</v>
      </c>
      <c r="B908" s="29">
        <v>11</v>
      </c>
      <c r="C908" s="30" t="s">
        <v>101</v>
      </c>
      <c r="D908" s="31">
        <v>3239</v>
      </c>
      <c r="E908" s="32" t="s">
        <v>60</v>
      </c>
      <c r="G908" s="51">
        <v>43300</v>
      </c>
      <c r="H908" s="51">
        <v>43300</v>
      </c>
      <c r="I908" s="51">
        <v>43300</v>
      </c>
      <c r="J908" s="51">
        <v>43300</v>
      </c>
      <c r="K908" s="51">
        <v>33855.269999999997</v>
      </c>
      <c r="L908" s="147">
        <f t="shared" si="454"/>
        <v>78.187690531177822</v>
      </c>
      <c r="M908" s="68">
        <v>43300</v>
      </c>
      <c r="N908" s="68">
        <v>43300</v>
      </c>
      <c r="O908" s="51">
        <v>45000</v>
      </c>
      <c r="P908" s="51">
        <f t="shared" si="465"/>
        <v>45000</v>
      </c>
      <c r="Q908" s="68">
        <v>43300</v>
      </c>
      <c r="R908" s="51">
        <v>45000</v>
      </c>
      <c r="S908" s="51">
        <f t="shared" si="466"/>
        <v>45000</v>
      </c>
      <c r="T908" s="51">
        <v>45000</v>
      </c>
      <c r="U908" s="51">
        <f t="shared" si="467"/>
        <v>45000</v>
      </c>
    </row>
    <row r="909" spans="1:25" s="23" customFormat="1" ht="15.75" hidden="1" x14ac:dyDescent="0.2">
      <c r="A909" s="24" t="s">
        <v>468</v>
      </c>
      <c r="B909" s="25">
        <v>11</v>
      </c>
      <c r="C909" s="26" t="s">
        <v>101</v>
      </c>
      <c r="D909" s="27">
        <v>324</v>
      </c>
      <c r="E909" s="20"/>
      <c r="F909" s="20"/>
      <c r="G909" s="52">
        <f>SUM(G910)</f>
        <v>29000</v>
      </c>
      <c r="H909" s="52">
        <f t="shared" ref="H909:U909" si="472">SUM(H910)</f>
        <v>29000</v>
      </c>
      <c r="I909" s="52">
        <f t="shared" si="472"/>
        <v>29000</v>
      </c>
      <c r="J909" s="52">
        <f t="shared" si="472"/>
        <v>29000</v>
      </c>
      <c r="K909" s="52">
        <f t="shared" si="472"/>
        <v>11837.5</v>
      </c>
      <c r="L909" s="22">
        <f t="shared" si="454"/>
        <v>40.818965517241381</v>
      </c>
      <c r="M909" s="52">
        <f t="shared" si="472"/>
        <v>29000</v>
      </c>
      <c r="N909" s="52">
        <f t="shared" si="472"/>
        <v>29000</v>
      </c>
      <c r="O909" s="52">
        <f t="shared" si="472"/>
        <v>29000</v>
      </c>
      <c r="P909" s="52">
        <f t="shared" si="472"/>
        <v>29000</v>
      </c>
      <c r="Q909" s="52">
        <f t="shared" si="472"/>
        <v>29000</v>
      </c>
      <c r="R909" s="52">
        <f t="shared" si="472"/>
        <v>29000</v>
      </c>
      <c r="S909" s="52">
        <f t="shared" si="472"/>
        <v>29000</v>
      </c>
      <c r="T909" s="52">
        <f t="shared" si="472"/>
        <v>29000</v>
      </c>
      <c r="U909" s="52">
        <f t="shared" si="472"/>
        <v>29000</v>
      </c>
      <c r="V909" s="21"/>
      <c r="W909" s="21"/>
      <c r="X909" s="21"/>
      <c r="Y909" s="12"/>
    </row>
    <row r="910" spans="1:25" ht="30" hidden="1" x14ac:dyDescent="0.2">
      <c r="A910" s="28" t="s">
        <v>468</v>
      </c>
      <c r="B910" s="29">
        <v>11</v>
      </c>
      <c r="C910" s="30" t="s">
        <v>101</v>
      </c>
      <c r="D910" s="31">
        <v>3241</v>
      </c>
      <c r="E910" s="32" t="s">
        <v>205</v>
      </c>
      <c r="G910" s="1">
        <v>29000</v>
      </c>
      <c r="H910" s="1">
        <v>29000</v>
      </c>
      <c r="I910" s="1">
        <v>29000</v>
      </c>
      <c r="J910" s="1">
        <v>29000</v>
      </c>
      <c r="K910" s="1">
        <v>11837.5</v>
      </c>
      <c r="L910" s="33">
        <f t="shared" si="454"/>
        <v>40.818965517241381</v>
      </c>
      <c r="M910" s="1">
        <v>29000</v>
      </c>
      <c r="N910" s="1">
        <v>29000</v>
      </c>
      <c r="O910" s="1">
        <v>29000</v>
      </c>
      <c r="P910" s="51">
        <f t="shared" si="465"/>
        <v>29000</v>
      </c>
      <c r="Q910" s="1">
        <v>29000</v>
      </c>
      <c r="R910" s="1">
        <v>29000</v>
      </c>
      <c r="S910" s="51">
        <f t="shared" si="466"/>
        <v>29000</v>
      </c>
      <c r="T910" s="1">
        <v>29000</v>
      </c>
      <c r="U910" s="51">
        <f t="shared" si="467"/>
        <v>29000</v>
      </c>
    </row>
    <row r="911" spans="1:25" s="23" customFormat="1" ht="15.75" hidden="1" x14ac:dyDescent="0.2">
      <c r="A911" s="24" t="s">
        <v>468</v>
      </c>
      <c r="B911" s="25">
        <v>11</v>
      </c>
      <c r="C911" s="26" t="s">
        <v>101</v>
      </c>
      <c r="D911" s="27">
        <v>329</v>
      </c>
      <c r="E911" s="20"/>
      <c r="F911" s="20"/>
      <c r="G911" s="21">
        <f>SUM(G912:G917)</f>
        <v>463000</v>
      </c>
      <c r="H911" s="21">
        <f t="shared" ref="H911:U911" si="473">SUM(H912:H917)</f>
        <v>463000</v>
      </c>
      <c r="I911" s="21">
        <f t="shared" si="473"/>
        <v>463000</v>
      </c>
      <c r="J911" s="21">
        <f t="shared" si="473"/>
        <v>463000</v>
      </c>
      <c r="K911" s="21">
        <f t="shared" si="473"/>
        <v>306467.77999999997</v>
      </c>
      <c r="L911" s="22">
        <f t="shared" si="454"/>
        <v>66.191745140388761</v>
      </c>
      <c r="M911" s="21">
        <f t="shared" si="473"/>
        <v>463000</v>
      </c>
      <c r="N911" s="21">
        <f t="shared" si="473"/>
        <v>463000</v>
      </c>
      <c r="O911" s="21">
        <f t="shared" si="473"/>
        <v>366000</v>
      </c>
      <c r="P911" s="21">
        <f t="shared" si="473"/>
        <v>366000</v>
      </c>
      <c r="Q911" s="21">
        <f t="shared" si="473"/>
        <v>463000</v>
      </c>
      <c r="R911" s="21">
        <f t="shared" si="473"/>
        <v>366000</v>
      </c>
      <c r="S911" s="21">
        <f t="shared" si="473"/>
        <v>366000</v>
      </c>
      <c r="T911" s="21">
        <f t="shared" si="473"/>
        <v>366000</v>
      </c>
      <c r="U911" s="21">
        <f t="shared" si="473"/>
        <v>366000</v>
      </c>
      <c r="V911" s="21"/>
      <c r="W911" s="21"/>
      <c r="X911" s="21"/>
      <c r="Y911" s="12"/>
    </row>
    <row r="912" spans="1:25" ht="30" hidden="1" x14ac:dyDescent="0.2">
      <c r="A912" s="28" t="s">
        <v>468</v>
      </c>
      <c r="B912" s="29">
        <v>11</v>
      </c>
      <c r="C912" s="30" t="s">
        <v>101</v>
      </c>
      <c r="D912" s="31">
        <v>3291</v>
      </c>
      <c r="E912" s="32" t="s">
        <v>474</v>
      </c>
      <c r="G912" s="1">
        <v>384000</v>
      </c>
      <c r="H912" s="1">
        <v>384000</v>
      </c>
      <c r="I912" s="1">
        <v>384000</v>
      </c>
      <c r="J912" s="1">
        <v>384000</v>
      </c>
      <c r="K912" s="1">
        <v>279179.73</v>
      </c>
      <c r="L912" s="33">
        <f t="shared" si="454"/>
        <v>72.703054687499986</v>
      </c>
      <c r="M912" s="1">
        <v>384000</v>
      </c>
      <c r="N912" s="1">
        <v>384000</v>
      </c>
      <c r="O912" s="1">
        <v>290000</v>
      </c>
      <c r="P912" s="51">
        <f t="shared" si="465"/>
        <v>290000</v>
      </c>
      <c r="Q912" s="1">
        <v>384000</v>
      </c>
      <c r="R912" s="1">
        <v>290000</v>
      </c>
      <c r="S912" s="51">
        <f t="shared" si="466"/>
        <v>290000</v>
      </c>
      <c r="T912" s="1">
        <v>290000</v>
      </c>
      <c r="U912" s="51">
        <f t="shared" si="467"/>
        <v>290000</v>
      </c>
    </row>
    <row r="913" spans="1:25" hidden="1" x14ac:dyDescent="0.2">
      <c r="A913" s="28" t="s">
        <v>468</v>
      </c>
      <c r="B913" s="29">
        <v>11</v>
      </c>
      <c r="C913" s="30" t="s">
        <v>101</v>
      </c>
      <c r="D913" s="31">
        <v>3292</v>
      </c>
      <c r="E913" s="32" t="s">
        <v>63</v>
      </c>
      <c r="G913" s="51">
        <v>13000</v>
      </c>
      <c r="H913" s="51">
        <v>13000</v>
      </c>
      <c r="I913" s="51">
        <v>13000</v>
      </c>
      <c r="J913" s="51">
        <v>13000</v>
      </c>
      <c r="K913" s="51">
        <v>7875.37</v>
      </c>
      <c r="L913" s="147">
        <f t="shared" si="454"/>
        <v>60.57976923076923</v>
      </c>
      <c r="M913" s="68">
        <v>13000</v>
      </c>
      <c r="N913" s="68">
        <v>13000</v>
      </c>
      <c r="O913" s="51">
        <v>10000</v>
      </c>
      <c r="P913" s="51">
        <f t="shared" si="465"/>
        <v>10000</v>
      </c>
      <c r="Q913" s="68">
        <v>13000</v>
      </c>
      <c r="R913" s="51">
        <v>10000</v>
      </c>
      <c r="S913" s="51">
        <f t="shared" si="466"/>
        <v>10000</v>
      </c>
      <c r="T913" s="51">
        <v>10000</v>
      </c>
      <c r="U913" s="51">
        <f t="shared" si="467"/>
        <v>10000</v>
      </c>
    </row>
    <row r="914" spans="1:25" hidden="1" x14ac:dyDescent="0.2">
      <c r="A914" s="28" t="s">
        <v>468</v>
      </c>
      <c r="B914" s="29">
        <v>11</v>
      </c>
      <c r="C914" s="30" t="s">
        <v>101</v>
      </c>
      <c r="D914" s="31">
        <v>3293</v>
      </c>
      <c r="E914" s="32" t="s">
        <v>64</v>
      </c>
      <c r="G914" s="51">
        <v>50000</v>
      </c>
      <c r="H914" s="51">
        <v>50000</v>
      </c>
      <c r="I914" s="51">
        <v>50000</v>
      </c>
      <c r="J914" s="51">
        <v>50000</v>
      </c>
      <c r="K914" s="51">
        <v>15885.18</v>
      </c>
      <c r="L914" s="147">
        <f t="shared" si="454"/>
        <v>31.770360000000004</v>
      </c>
      <c r="M914" s="68">
        <v>50000</v>
      </c>
      <c r="N914" s="68">
        <v>50000</v>
      </c>
      <c r="O914" s="51">
        <v>50000</v>
      </c>
      <c r="P914" s="51">
        <f t="shared" si="465"/>
        <v>50000</v>
      </c>
      <c r="Q914" s="68">
        <v>50000</v>
      </c>
      <c r="R914" s="51">
        <v>50000</v>
      </c>
      <c r="S914" s="51">
        <f t="shared" si="466"/>
        <v>50000</v>
      </c>
      <c r="T914" s="51">
        <v>50000</v>
      </c>
      <c r="U914" s="51">
        <f t="shared" si="467"/>
        <v>50000</v>
      </c>
    </row>
    <row r="915" spans="1:25" hidden="1" x14ac:dyDescent="0.2">
      <c r="A915" s="28" t="s">
        <v>468</v>
      </c>
      <c r="B915" s="29">
        <v>11</v>
      </c>
      <c r="C915" s="30" t="s">
        <v>101</v>
      </c>
      <c r="D915" s="31">
        <v>3294</v>
      </c>
      <c r="E915" s="32" t="s">
        <v>65</v>
      </c>
      <c r="G915" s="51">
        <v>3500</v>
      </c>
      <c r="H915" s="51">
        <v>3500</v>
      </c>
      <c r="I915" s="51">
        <v>3500</v>
      </c>
      <c r="J915" s="51">
        <v>3500</v>
      </c>
      <c r="K915" s="51">
        <v>555</v>
      </c>
      <c r="L915" s="147">
        <f t="shared" si="454"/>
        <v>15.857142857142856</v>
      </c>
      <c r="M915" s="68">
        <v>3500</v>
      </c>
      <c r="N915" s="68">
        <v>3500</v>
      </c>
      <c r="O915" s="51">
        <v>3500</v>
      </c>
      <c r="P915" s="51">
        <f t="shared" si="465"/>
        <v>3500</v>
      </c>
      <c r="Q915" s="68">
        <v>3500</v>
      </c>
      <c r="R915" s="51">
        <v>3500</v>
      </c>
      <c r="S915" s="51">
        <f t="shared" si="466"/>
        <v>3500</v>
      </c>
      <c r="T915" s="51">
        <v>3500</v>
      </c>
      <c r="U915" s="51">
        <f t="shared" si="467"/>
        <v>3500</v>
      </c>
    </row>
    <row r="916" spans="1:25" hidden="1" x14ac:dyDescent="0.2">
      <c r="A916" s="28" t="s">
        <v>468</v>
      </c>
      <c r="B916" s="29">
        <v>11</v>
      </c>
      <c r="C916" s="30" t="s">
        <v>101</v>
      </c>
      <c r="D916" s="31">
        <v>3295</v>
      </c>
      <c r="E916" s="32" t="s">
        <v>66</v>
      </c>
      <c r="G916" s="51">
        <v>5000</v>
      </c>
      <c r="H916" s="51">
        <v>5000</v>
      </c>
      <c r="I916" s="51">
        <v>5000</v>
      </c>
      <c r="J916" s="51">
        <v>5000</v>
      </c>
      <c r="K916" s="51">
        <v>2972.5</v>
      </c>
      <c r="L916" s="147">
        <f t="shared" si="454"/>
        <v>59.45</v>
      </c>
      <c r="M916" s="68">
        <v>5000</v>
      </c>
      <c r="N916" s="68">
        <v>5000</v>
      </c>
      <c r="O916" s="51">
        <v>5000</v>
      </c>
      <c r="P916" s="51">
        <f t="shared" si="465"/>
        <v>5000</v>
      </c>
      <c r="Q916" s="68">
        <v>5000</v>
      </c>
      <c r="R916" s="51">
        <v>5000</v>
      </c>
      <c r="S916" s="51">
        <f t="shared" si="466"/>
        <v>5000</v>
      </c>
      <c r="T916" s="51">
        <v>5000</v>
      </c>
      <c r="U916" s="51">
        <f t="shared" si="467"/>
        <v>5000</v>
      </c>
    </row>
    <row r="917" spans="1:25" hidden="1" x14ac:dyDescent="0.2">
      <c r="A917" s="28" t="s">
        <v>468</v>
      </c>
      <c r="B917" s="29">
        <v>11</v>
      </c>
      <c r="C917" s="30" t="s">
        <v>101</v>
      </c>
      <c r="D917" s="31">
        <v>3299</v>
      </c>
      <c r="E917" s="32" t="s">
        <v>67</v>
      </c>
      <c r="G917" s="51">
        <v>7500</v>
      </c>
      <c r="H917" s="51">
        <v>7500</v>
      </c>
      <c r="I917" s="51">
        <v>7500</v>
      </c>
      <c r="J917" s="51">
        <v>7500</v>
      </c>
      <c r="K917" s="51">
        <v>0</v>
      </c>
      <c r="L917" s="147">
        <f t="shared" si="454"/>
        <v>0</v>
      </c>
      <c r="M917" s="68">
        <v>7500</v>
      </c>
      <c r="N917" s="68">
        <v>7500</v>
      </c>
      <c r="O917" s="51">
        <v>7500</v>
      </c>
      <c r="P917" s="51">
        <f t="shared" si="465"/>
        <v>7500</v>
      </c>
      <c r="Q917" s="68">
        <v>7500</v>
      </c>
      <c r="R917" s="51">
        <v>7500</v>
      </c>
      <c r="S917" s="51">
        <f t="shared" si="466"/>
        <v>7500</v>
      </c>
      <c r="T917" s="51">
        <v>7500</v>
      </c>
      <c r="U917" s="51">
        <f t="shared" si="467"/>
        <v>7500</v>
      </c>
    </row>
    <row r="918" spans="1:25" s="23" customFormat="1" ht="15.75" hidden="1" x14ac:dyDescent="0.2">
      <c r="A918" s="24" t="s">
        <v>468</v>
      </c>
      <c r="B918" s="25">
        <v>11</v>
      </c>
      <c r="C918" s="26" t="s">
        <v>101</v>
      </c>
      <c r="D918" s="27">
        <v>343</v>
      </c>
      <c r="E918" s="20"/>
      <c r="F918" s="20"/>
      <c r="G918" s="52">
        <f>SUM(G919:G920)</f>
        <v>2000</v>
      </c>
      <c r="H918" s="52">
        <f t="shared" ref="H918:U918" si="474">SUM(H919:H920)</f>
        <v>2000</v>
      </c>
      <c r="I918" s="52">
        <f t="shared" si="474"/>
        <v>2000</v>
      </c>
      <c r="J918" s="52">
        <f t="shared" si="474"/>
        <v>2000</v>
      </c>
      <c r="K918" s="52">
        <f t="shared" si="474"/>
        <v>1.51</v>
      </c>
      <c r="L918" s="22">
        <f t="shared" si="454"/>
        <v>7.5499999999999998E-2</v>
      </c>
      <c r="M918" s="52">
        <f t="shared" si="474"/>
        <v>2000</v>
      </c>
      <c r="N918" s="52">
        <f t="shared" si="474"/>
        <v>2000</v>
      </c>
      <c r="O918" s="52">
        <f t="shared" si="474"/>
        <v>2500</v>
      </c>
      <c r="P918" s="52">
        <f t="shared" si="474"/>
        <v>2500</v>
      </c>
      <c r="Q918" s="52">
        <f t="shared" si="474"/>
        <v>2000</v>
      </c>
      <c r="R918" s="52">
        <f t="shared" si="474"/>
        <v>2500</v>
      </c>
      <c r="S918" s="52">
        <f t="shared" si="474"/>
        <v>2500</v>
      </c>
      <c r="T918" s="52">
        <f t="shared" si="474"/>
        <v>2500</v>
      </c>
      <c r="U918" s="52">
        <f t="shared" si="474"/>
        <v>2500</v>
      </c>
      <c r="V918" s="21"/>
      <c r="W918" s="21"/>
      <c r="X918" s="21"/>
      <c r="Y918" s="12"/>
    </row>
    <row r="919" spans="1:25" s="15" customFormat="1" ht="15.75" hidden="1" x14ac:dyDescent="0.2">
      <c r="A919" s="28" t="s">
        <v>468</v>
      </c>
      <c r="B919" s="29">
        <v>11</v>
      </c>
      <c r="C919" s="30" t="s">
        <v>101</v>
      </c>
      <c r="D919" s="31">
        <v>3431</v>
      </c>
      <c r="E919" s="32" t="s">
        <v>68</v>
      </c>
      <c r="F919" s="32"/>
      <c r="G919" s="51">
        <v>500</v>
      </c>
      <c r="H919" s="51">
        <v>500</v>
      </c>
      <c r="I919" s="51">
        <v>500</v>
      </c>
      <c r="J919" s="51">
        <v>500</v>
      </c>
      <c r="K919" s="51">
        <v>0</v>
      </c>
      <c r="L919" s="147">
        <f t="shared" si="454"/>
        <v>0</v>
      </c>
      <c r="M919" s="68">
        <v>500</v>
      </c>
      <c r="N919" s="68">
        <v>500</v>
      </c>
      <c r="O919" s="51">
        <v>500</v>
      </c>
      <c r="P919" s="51">
        <f t="shared" si="465"/>
        <v>500</v>
      </c>
      <c r="Q919" s="68">
        <v>500</v>
      </c>
      <c r="R919" s="51">
        <v>500</v>
      </c>
      <c r="S919" s="51">
        <f t="shared" si="466"/>
        <v>500</v>
      </c>
      <c r="T919" s="51">
        <v>500</v>
      </c>
      <c r="U919" s="51">
        <f t="shared" si="467"/>
        <v>500</v>
      </c>
      <c r="V919" s="84"/>
      <c r="W919" s="84"/>
      <c r="X919" s="84"/>
    </row>
    <row r="920" spans="1:25" hidden="1" x14ac:dyDescent="0.2">
      <c r="A920" s="28" t="s">
        <v>468</v>
      </c>
      <c r="B920" s="29">
        <v>11</v>
      </c>
      <c r="C920" s="30" t="s">
        <v>101</v>
      </c>
      <c r="D920" s="31">
        <v>3433</v>
      </c>
      <c r="E920" s="32" t="s">
        <v>69</v>
      </c>
      <c r="G920" s="51">
        <v>1500</v>
      </c>
      <c r="H920" s="51">
        <v>1500</v>
      </c>
      <c r="I920" s="51">
        <v>1500</v>
      </c>
      <c r="J920" s="51">
        <v>1500</v>
      </c>
      <c r="K920" s="51">
        <v>1.51</v>
      </c>
      <c r="L920" s="147">
        <f t="shared" si="454"/>
        <v>0.10066666666666668</v>
      </c>
      <c r="M920" s="68">
        <v>1500</v>
      </c>
      <c r="N920" s="68">
        <v>1500</v>
      </c>
      <c r="O920" s="51">
        <v>2000</v>
      </c>
      <c r="P920" s="51">
        <f t="shared" si="465"/>
        <v>2000</v>
      </c>
      <c r="Q920" s="68">
        <v>1500</v>
      </c>
      <c r="R920" s="51">
        <v>2000</v>
      </c>
      <c r="S920" s="51">
        <f t="shared" si="466"/>
        <v>2000</v>
      </c>
      <c r="T920" s="51">
        <v>2000</v>
      </c>
      <c r="U920" s="51">
        <f t="shared" si="467"/>
        <v>2000</v>
      </c>
    </row>
    <row r="921" spans="1:25" s="23" customFormat="1" ht="15.75" hidden="1" x14ac:dyDescent="0.2">
      <c r="A921" s="24" t="s">
        <v>468</v>
      </c>
      <c r="B921" s="25">
        <v>11</v>
      </c>
      <c r="C921" s="26" t="s">
        <v>101</v>
      </c>
      <c r="D921" s="27">
        <v>422</v>
      </c>
      <c r="E921" s="20"/>
      <c r="F921" s="20"/>
      <c r="G921" s="52">
        <f>SUM(G922)</f>
        <v>15000</v>
      </c>
      <c r="H921" s="52">
        <f t="shared" ref="H921:U921" si="475">SUM(H922)</f>
        <v>15000</v>
      </c>
      <c r="I921" s="52">
        <f t="shared" si="475"/>
        <v>15000</v>
      </c>
      <c r="J921" s="52">
        <f t="shared" si="475"/>
        <v>15000</v>
      </c>
      <c r="K921" s="52">
        <f t="shared" si="475"/>
        <v>3437.5</v>
      </c>
      <c r="L921" s="22">
        <f t="shared" si="454"/>
        <v>22.916666666666664</v>
      </c>
      <c r="M921" s="52">
        <f t="shared" si="475"/>
        <v>15000</v>
      </c>
      <c r="N921" s="52">
        <f t="shared" si="475"/>
        <v>15000</v>
      </c>
      <c r="O921" s="52">
        <f t="shared" si="475"/>
        <v>25000</v>
      </c>
      <c r="P921" s="52">
        <f t="shared" si="475"/>
        <v>25000</v>
      </c>
      <c r="Q921" s="52">
        <f t="shared" si="475"/>
        <v>15000</v>
      </c>
      <c r="R921" s="52">
        <f t="shared" si="475"/>
        <v>15000</v>
      </c>
      <c r="S921" s="52">
        <f t="shared" si="475"/>
        <v>15000</v>
      </c>
      <c r="T921" s="52">
        <f t="shared" si="475"/>
        <v>15000</v>
      </c>
      <c r="U921" s="52">
        <f t="shared" si="475"/>
        <v>15000</v>
      </c>
      <c r="V921" s="21"/>
      <c r="W921" s="21"/>
      <c r="X921" s="21"/>
      <c r="Y921" s="12"/>
    </row>
    <row r="922" spans="1:25" hidden="1" x14ac:dyDescent="0.2">
      <c r="A922" s="28" t="s">
        <v>468</v>
      </c>
      <c r="B922" s="29">
        <v>11</v>
      </c>
      <c r="C922" s="30" t="s">
        <v>101</v>
      </c>
      <c r="D922" s="31">
        <v>4221</v>
      </c>
      <c r="E922" s="32" t="s">
        <v>74</v>
      </c>
      <c r="G922" s="51">
        <v>15000</v>
      </c>
      <c r="H922" s="51">
        <v>15000</v>
      </c>
      <c r="I922" s="51">
        <v>15000</v>
      </c>
      <c r="J922" s="51">
        <v>15000</v>
      </c>
      <c r="K922" s="51">
        <v>3437.5</v>
      </c>
      <c r="L922" s="147">
        <f t="shared" si="454"/>
        <v>22.916666666666664</v>
      </c>
      <c r="M922" s="68">
        <v>15000</v>
      </c>
      <c r="N922" s="68">
        <v>15000</v>
      </c>
      <c r="O922" s="51">
        <v>25000</v>
      </c>
      <c r="P922" s="51">
        <f t="shared" si="465"/>
        <v>25000</v>
      </c>
      <c r="Q922" s="68">
        <v>15000</v>
      </c>
      <c r="R922" s="51">
        <v>15000</v>
      </c>
      <c r="S922" s="51">
        <f t="shared" si="466"/>
        <v>15000</v>
      </c>
      <c r="T922" s="51">
        <v>15000</v>
      </c>
      <c r="U922" s="51">
        <f t="shared" si="467"/>
        <v>15000</v>
      </c>
    </row>
    <row r="923" spans="1:25" s="23" customFormat="1" ht="15.75" hidden="1" x14ac:dyDescent="0.2">
      <c r="A923" s="24" t="s">
        <v>468</v>
      </c>
      <c r="B923" s="25">
        <v>11</v>
      </c>
      <c r="C923" s="26" t="s">
        <v>101</v>
      </c>
      <c r="D923" s="27">
        <v>426</v>
      </c>
      <c r="E923" s="20"/>
      <c r="F923" s="20"/>
      <c r="G923" s="52">
        <f>SUM(G924)</f>
        <v>0</v>
      </c>
      <c r="H923" s="52">
        <f t="shared" ref="H923:U923" si="476">SUM(H924)</f>
        <v>0</v>
      </c>
      <c r="I923" s="52">
        <f t="shared" si="476"/>
        <v>0</v>
      </c>
      <c r="J923" s="52">
        <f t="shared" si="476"/>
        <v>0</v>
      </c>
      <c r="K923" s="52">
        <f t="shared" si="476"/>
        <v>0</v>
      </c>
      <c r="L923" s="22" t="str">
        <f t="shared" si="454"/>
        <v>-</v>
      </c>
      <c r="M923" s="52">
        <f t="shared" si="476"/>
        <v>0</v>
      </c>
      <c r="N923" s="52">
        <f t="shared" si="476"/>
        <v>0</v>
      </c>
      <c r="O923" s="52">
        <f t="shared" si="476"/>
        <v>15000</v>
      </c>
      <c r="P923" s="52">
        <f t="shared" si="476"/>
        <v>15000</v>
      </c>
      <c r="Q923" s="52">
        <f t="shared" si="476"/>
        <v>0</v>
      </c>
      <c r="R923" s="52">
        <f t="shared" si="476"/>
        <v>0</v>
      </c>
      <c r="S923" s="52">
        <f t="shared" si="476"/>
        <v>0</v>
      </c>
      <c r="T923" s="52">
        <f t="shared" si="476"/>
        <v>0</v>
      </c>
      <c r="U923" s="52">
        <f t="shared" si="476"/>
        <v>0</v>
      </c>
      <c r="V923" s="21"/>
      <c r="W923" s="21"/>
      <c r="X923" s="21"/>
      <c r="Y923" s="12"/>
    </row>
    <row r="924" spans="1:25" hidden="1" x14ac:dyDescent="0.2">
      <c r="A924" s="41" t="s">
        <v>468</v>
      </c>
      <c r="B924" s="42">
        <v>11</v>
      </c>
      <c r="C924" s="43" t="s">
        <v>101</v>
      </c>
      <c r="D924" s="44">
        <v>4262</v>
      </c>
      <c r="E924" s="36" t="s">
        <v>86</v>
      </c>
      <c r="G924" s="51"/>
      <c r="H924" s="51"/>
      <c r="I924" s="51"/>
      <c r="J924" s="51"/>
      <c r="K924" s="51"/>
      <c r="L924" s="147" t="str">
        <f t="shared" si="454"/>
        <v>-</v>
      </c>
      <c r="M924" s="68"/>
      <c r="N924" s="68"/>
      <c r="O924" s="51">
        <v>15000</v>
      </c>
      <c r="P924" s="51">
        <f>O924</f>
        <v>15000</v>
      </c>
      <c r="Q924" s="68"/>
      <c r="R924" s="51">
        <v>0</v>
      </c>
      <c r="S924" s="51">
        <f>R924</f>
        <v>0</v>
      </c>
      <c r="T924" s="51">
        <v>0</v>
      </c>
      <c r="U924" s="51">
        <f>T924</f>
        <v>0</v>
      </c>
    </row>
    <row r="925" spans="1:25" ht="141.75" x14ac:dyDescent="0.2">
      <c r="A925" s="277" t="s">
        <v>475</v>
      </c>
      <c r="B925" s="277"/>
      <c r="C925" s="277"/>
      <c r="D925" s="277"/>
      <c r="E925" s="20" t="s">
        <v>476</v>
      </c>
      <c r="F925" s="38" t="s">
        <v>99</v>
      </c>
      <c r="G925" s="21">
        <f>SUM(G926)</f>
        <v>355000000</v>
      </c>
      <c r="H925" s="21">
        <f t="shared" ref="H925:U926" si="477">SUM(H926)</f>
        <v>355000000</v>
      </c>
      <c r="I925" s="21">
        <f t="shared" si="477"/>
        <v>355000000</v>
      </c>
      <c r="J925" s="21">
        <f t="shared" si="477"/>
        <v>355000000</v>
      </c>
      <c r="K925" s="21">
        <f t="shared" si="477"/>
        <v>256348128.88</v>
      </c>
      <c r="L925" s="22">
        <f t="shared" si="454"/>
        <v>72.210740529577464</v>
      </c>
      <c r="M925" s="21">
        <f t="shared" si="477"/>
        <v>385000000</v>
      </c>
      <c r="N925" s="21">
        <f t="shared" si="477"/>
        <v>385000000</v>
      </c>
      <c r="O925" s="21">
        <f t="shared" si="477"/>
        <v>347354400</v>
      </c>
      <c r="P925" s="21">
        <f t="shared" si="477"/>
        <v>347354400</v>
      </c>
      <c r="Q925" s="21">
        <f t="shared" si="477"/>
        <v>385000000</v>
      </c>
      <c r="R925" s="21">
        <f t="shared" si="477"/>
        <v>350369400</v>
      </c>
      <c r="S925" s="21">
        <f t="shared" si="477"/>
        <v>350369400</v>
      </c>
      <c r="T925" s="21">
        <f t="shared" si="477"/>
        <v>350369400</v>
      </c>
      <c r="U925" s="21">
        <f t="shared" si="477"/>
        <v>350369400</v>
      </c>
    </row>
    <row r="926" spans="1:25" s="23" customFormat="1" ht="15.75" hidden="1" x14ac:dyDescent="0.2">
      <c r="A926" s="24" t="s">
        <v>477</v>
      </c>
      <c r="B926" s="25">
        <v>11</v>
      </c>
      <c r="C926" s="49" t="s">
        <v>101</v>
      </c>
      <c r="D926" s="27">
        <v>351</v>
      </c>
      <c r="E926" s="20"/>
      <c r="F926" s="20"/>
      <c r="G926" s="21">
        <f>SUM(G927)</f>
        <v>355000000</v>
      </c>
      <c r="H926" s="21">
        <f t="shared" si="477"/>
        <v>355000000</v>
      </c>
      <c r="I926" s="21">
        <f t="shared" si="477"/>
        <v>355000000</v>
      </c>
      <c r="J926" s="21">
        <f t="shared" si="477"/>
        <v>355000000</v>
      </c>
      <c r="K926" s="21">
        <f t="shared" si="477"/>
        <v>256348128.88</v>
      </c>
      <c r="L926" s="22">
        <f t="shared" si="454"/>
        <v>72.210740529577464</v>
      </c>
      <c r="M926" s="21">
        <f t="shared" si="477"/>
        <v>385000000</v>
      </c>
      <c r="N926" s="21">
        <f t="shared" si="477"/>
        <v>385000000</v>
      </c>
      <c r="O926" s="21">
        <f t="shared" si="477"/>
        <v>347354400</v>
      </c>
      <c r="P926" s="21">
        <f t="shared" si="477"/>
        <v>347354400</v>
      </c>
      <c r="Q926" s="21">
        <f t="shared" si="477"/>
        <v>385000000</v>
      </c>
      <c r="R926" s="21">
        <f t="shared" si="477"/>
        <v>350369400</v>
      </c>
      <c r="S926" s="21">
        <f t="shared" si="477"/>
        <v>350369400</v>
      </c>
      <c r="T926" s="21">
        <f t="shared" si="477"/>
        <v>350369400</v>
      </c>
      <c r="U926" s="21">
        <f t="shared" si="477"/>
        <v>350369400</v>
      </c>
      <c r="V926" s="21"/>
      <c r="W926" s="21"/>
      <c r="X926" s="21"/>
      <c r="Y926" s="12"/>
    </row>
    <row r="927" spans="1:25" ht="30" hidden="1" x14ac:dyDescent="0.2">
      <c r="A927" s="28" t="s">
        <v>477</v>
      </c>
      <c r="B927" s="29">
        <v>11</v>
      </c>
      <c r="C927" s="50" t="s">
        <v>101</v>
      </c>
      <c r="D927" s="31">
        <v>3512</v>
      </c>
      <c r="E927" s="32" t="s">
        <v>281</v>
      </c>
      <c r="G927" s="1">
        <v>355000000</v>
      </c>
      <c r="H927" s="1">
        <v>355000000</v>
      </c>
      <c r="I927" s="1">
        <v>355000000</v>
      </c>
      <c r="J927" s="1">
        <v>355000000</v>
      </c>
      <c r="K927" s="1">
        <v>256348128.88</v>
      </c>
      <c r="L927" s="33">
        <f t="shared" si="454"/>
        <v>72.210740529577464</v>
      </c>
      <c r="M927" s="1">
        <v>385000000</v>
      </c>
      <c r="N927" s="1">
        <v>385000000</v>
      </c>
      <c r="O927" s="1">
        <v>347354400</v>
      </c>
      <c r="P927" s="1">
        <f>O927</f>
        <v>347354400</v>
      </c>
      <c r="Q927" s="1">
        <v>385000000</v>
      </c>
      <c r="R927" s="1">
        <v>350369400</v>
      </c>
      <c r="S927" s="1">
        <f>R927</f>
        <v>350369400</v>
      </c>
      <c r="T927" s="1">
        <v>350369400</v>
      </c>
      <c r="U927" s="1">
        <f>T927</f>
        <v>350369400</v>
      </c>
    </row>
    <row r="928" spans="1:25" s="23" customFormat="1" ht="141.75" x14ac:dyDescent="0.2">
      <c r="A928" s="278" t="s">
        <v>478</v>
      </c>
      <c r="B928" s="278"/>
      <c r="C928" s="278"/>
      <c r="D928" s="278"/>
      <c r="E928" s="20" t="s">
        <v>79</v>
      </c>
      <c r="F928" s="38" t="s">
        <v>99</v>
      </c>
      <c r="G928" s="21">
        <f>G929+G933</f>
        <v>72700</v>
      </c>
      <c r="H928" s="21">
        <f t="shared" ref="H928:U928" si="478">H929+H933</f>
        <v>72700</v>
      </c>
      <c r="I928" s="21">
        <f t="shared" si="478"/>
        <v>72700</v>
      </c>
      <c r="J928" s="21">
        <f t="shared" si="478"/>
        <v>72700</v>
      </c>
      <c r="K928" s="21">
        <f t="shared" si="478"/>
        <v>37694.07</v>
      </c>
      <c r="L928" s="22">
        <f t="shared" si="454"/>
        <v>51.848789546079779</v>
      </c>
      <c r="M928" s="21">
        <f t="shared" si="478"/>
        <v>62700</v>
      </c>
      <c r="N928" s="21">
        <f t="shared" si="478"/>
        <v>62700</v>
      </c>
      <c r="O928" s="21">
        <f t="shared" si="478"/>
        <v>63000</v>
      </c>
      <c r="P928" s="21">
        <f t="shared" si="478"/>
        <v>63000</v>
      </c>
      <c r="Q928" s="21">
        <f t="shared" si="478"/>
        <v>62700</v>
      </c>
      <c r="R928" s="21">
        <f t="shared" si="478"/>
        <v>63000</v>
      </c>
      <c r="S928" s="21">
        <f t="shared" si="478"/>
        <v>63000</v>
      </c>
      <c r="T928" s="21">
        <f t="shared" si="478"/>
        <v>63000</v>
      </c>
      <c r="U928" s="21">
        <f t="shared" si="478"/>
        <v>63000</v>
      </c>
      <c r="V928" s="21"/>
      <c r="W928" s="21"/>
      <c r="X928" s="21"/>
      <c r="Y928" s="12"/>
    </row>
    <row r="929" spans="1:25" s="23" customFormat="1" ht="15.75" hidden="1" x14ac:dyDescent="0.2">
      <c r="A929" s="24" t="s">
        <v>479</v>
      </c>
      <c r="B929" s="25">
        <v>11</v>
      </c>
      <c r="C929" s="49" t="s">
        <v>101</v>
      </c>
      <c r="D929" s="40">
        <v>323</v>
      </c>
      <c r="E929" s="20"/>
      <c r="F929" s="20"/>
      <c r="G929" s="21">
        <f>SUM(G930:G932)</f>
        <v>60700</v>
      </c>
      <c r="H929" s="21">
        <f t="shared" ref="H929:U929" si="479">SUM(H930:H932)</f>
        <v>60700</v>
      </c>
      <c r="I929" s="21">
        <f t="shared" si="479"/>
        <v>60700</v>
      </c>
      <c r="J929" s="21">
        <f t="shared" si="479"/>
        <v>60700</v>
      </c>
      <c r="K929" s="21">
        <f t="shared" si="479"/>
        <v>30029.33</v>
      </c>
      <c r="L929" s="22">
        <f t="shared" si="454"/>
        <v>49.471713344316314</v>
      </c>
      <c r="M929" s="21">
        <f t="shared" si="479"/>
        <v>50700</v>
      </c>
      <c r="N929" s="21">
        <f t="shared" si="479"/>
        <v>50700</v>
      </c>
      <c r="O929" s="21">
        <f t="shared" si="479"/>
        <v>55000</v>
      </c>
      <c r="P929" s="21">
        <f t="shared" si="479"/>
        <v>55000</v>
      </c>
      <c r="Q929" s="21">
        <f t="shared" si="479"/>
        <v>50700</v>
      </c>
      <c r="R929" s="21">
        <f t="shared" si="479"/>
        <v>55000</v>
      </c>
      <c r="S929" s="21">
        <f t="shared" si="479"/>
        <v>55000</v>
      </c>
      <c r="T929" s="21">
        <f t="shared" si="479"/>
        <v>55000</v>
      </c>
      <c r="U929" s="21">
        <f t="shared" si="479"/>
        <v>55000</v>
      </c>
      <c r="V929" s="21"/>
      <c r="W929" s="21"/>
      <c r="X929" s="21"/>
      <c r="Y929" s="12"/>
    </row>
    <row r="930" spans="1:25" hidden="1" x14ac:dyDescent="0.2">
      <c r="A930" s="28" t="s">
        <v>479</v>
      </c>
      <c r="B930" s="29">
        <v>11</v>
      </c>
      <c r="C930" s="50" t="s">
        <v>101</v>
      </c>
      <c r="D930" s="31">
        <v>3232</v>
      </c>
      <c r="E930" s="32" t="s">
        <v>53</v>
      </c>
      <c r="G930" s="1">
        <v>4000</v>
      </c>
      <c r="H930" s="1">
        <v>4000</v>
      </c>
      <c r="I930" s="1">
        <v>4000</v>
      </c>
      <c r="J930" s="1">
        <v>4000</v>
      </c>
      <c r="K930" s="1">
        <v>630.13</v>
      </c>
      <c r="L930" s="33">
        <f t="shared" si="454"/>
        <v>15.75325</v>
      </c>
      <c r="M930" s="1">
        <v>4000</v>
      </c>
      <c r="N930" s="1">
        <v>4000</v>
      </c>
      <c r="O930" s="1">
        <v>6000</v>
      </c>
      <c r="P930" s="1">
        <f>O930</f>
        <v>6000</v>
      </c>
      <c r="Q930" s="1">
        <v>4000</v>
      </c>
      <c r="R930" s="1">
        <v>6000</v>
      </c>
      <c r="S930" s="1">
        <f>R930</f>
        <v>6000</v>
      </c>
      <c r="T930" s="1">
        <v>6000</v>
      </c>
      <c r="U930" s="1">
        <f>T930</f>
        <v>6000</v>
      </c>
    </row>
    <row r="931" spans="1:25" hidden="1" x14ac:dyDescent="0.2">
      <c r="A931" s="28" t="s">
        <v>479</v>
      </c>
      <c r="B931" s="29">
        <v>11</v>
      </c>
      <c r="C931" s="50" t="s">
        <v>101</v>
      </c>
      <c r="D931" s="31">
        <v>3235</v>
      </c>
      <c r="E931" s="32" t="s">
        <v>56</v>
      </c>
      <c r="G931" s="1">
        <v>55000</v>
      </c>
      <c r="H931" s="1">
        <v>55000</v>
      </c>
      <c r="I931" s="1">
        <v>55000</v>
      </c>
      <c r="J931" s="1">
        <v>55000</v>
      </c>
      <c r="K931" s="1">
        <v>28100.720000000001</v>
      </c>
      <c r="L931" s="33">
        <f t="shared" ref="L931:L1002" si="480">IF(I931=0, "-", K931/I931*100)</f>
        <v>51.092218181818183</v>
      </c>
      <c r="M931" s="1">
        <v>45000</v>
      </c>
      <c r="N931" s="1">
        <v>45000</v>
      </c>
      <c r="O931" s="1">
        <v>45000</v>
      </c>
      <c r="P931" s="1">
        <f>O931</f>
        <v>45000</v>
      </c>
      <c r="Q931" s="1">
        <v>45000</v>
      </c>
      <c r="R931" s="1">
        <v>45000</v>
      </c>
      <c r="S931" s="1">
        <f>R931</f>
        <v>45000</v>
      </c>
      <c r="T931" s="1">
        <v>45000</v>
      </c>
      <c r="U931" s="1">
        <f>T931</f>
        <v>45000</v>
      </c>
    </row>
    <row r="932" spans="1:25" hidden="1" x14ac:dyDescent="0.2">
      <c r="A932" s="28" t="s">
        <v>479</v>
      </c>
      <c r="B932" s="29">
        <v>11</v>
      </c>
      <c r="C932" s="50" t="s">
        <v>101</v>
      </c>
      <c r="D932" s="31">
        <v>3239</v>
      </c>
      <c r="E932" s="32" t="s">
        <v>60</v>
      </c>
      <c r="G932" s="1">
        <v>1700</v>
      </c>
      <c r="H932" s="1">
        <v>1700</v>
      </c>
      <c r="I932" s="1">
        <v>1700</v>
      </c>
      <c r="J932" s="1">
        <v>1700</v>
      </c>
      <c r="K932" s="1">
        <v>1298.48</v>
      </c>
      <c r="L932" s="33">
        <f t="shared" si="480"/>
        <v>76.381176470588244</v>
      </c>
      <c r="M932" s="1">
        <v>1700</v>
      </c>
      <c r="N932" s="1">
        <v>1700</v>
      </c>
      <c r="O932" s="1">
        <v>4000</v>
      </c>
      <c r="P932" s="1">
        <f>O932</f>
        <v>4000</v>
      </c>
      <c r="Q932" s="1">
        <v>1700</v>
      </c>
      <c r="R932" s="1">
        <v>4000</v>
      </c>
      <c r="S932" s="1">
        <f>R932</f>
        <v>4000</v>
      </c>
      <c r="T932" s="1">
        <v>4000</v>
      </c>
      <c r="U932" s="1">
        <f>T932</f>
        <v>4000</v>
      </c>
    </row>
    <row r="933" spans="1:25" s="23" customFormat="1" ht="15.75" hidden="1" x14ac:dyDescent="0.2">
      <c r="A933" s="24" t="s">
        <v>479</v>
      </c>
      <c r="B933" s="25">
        <v>11</v>
      </c>
      <c r="C933" s="49" t="s">
        <v>101</v>
      </c>
      <c r="D933" s="27">
        <v>329</v>
      </c>
      <c r="E933" s="20"/>
      <c r="F933" s="20"/>
      <c r="G933" s="21">
        <f>SUM(G934)</f>
        <v>12000</v>
      </c>
      <c r="H933" s="21">
        <f t="shared" ref="H933:U933" si="481">SUM(H934)</f>
        <v>12000</v>
      </c>
      <c r="I933" s="21">
        <f t="shared" si="481"/>
        <v>12000</v>
      </c>
      <c r="J933" s="21">
        <f t="shared" si="481"/>
        <v>12000</v>
      </c>
      <c r="K933" s="21">
        <f t="shared" si="481"/>
        <v>7664.74</v>
      </c>
      <c r="L933" s="22">
        <f t="shared" si="480"/>
        <v>63.872833333333332</v>
      </c>
      <c r="M933" s="21">
        <f t="shared" si="481"/>
        <v>12000</v>
      </c>
      <c r="N933" s="21">
        <f t="shared" si="481"/>
        <v>12000</v>
      </c>
      <c r="O933" s="21">
        <f t="shared" si="481"/>
        <v>8000</v>
      </c>
      <c r="P933" s="21">
        <f t="shared" si="481"/>
        <v>8000</v>
      </c>
      <c r="Q933" s="21">
        <f t="shared" si="481"/>
        <v>12000</v>
      </c>
      <c r="R933" s="21">
        <f t="shared" si="481"/>
        <v>8000</v>
      </c>
      <c r="S933" s="21">
        <f t="shared" si="481"/>
        <v>8000</v>
      </c>
      <c r="T933" s="21">
        <f t="shared" si="481"/>
        <v>8000</v>
      </c>
      <c r="U933" s="21">
        <f t="shared" si="481"/>
        <v>8000</v>
      </c>
      <c r="V933" s="21"/>
      <c r="W933" s="21"/>
      <c r="X933" s="21"/>
      <c r="Y933" s="12"/>
    </row>
    <row r="934" spans="1:25" hidden="1" x14ac:dyDescent="0.2">
      <c r="A934" s="28" t="s">
        <v>479</v>
      </c>
      <c r="B934" s="29">
        <v>11</v>
      </c>
      <c r="C934" s="50" t="s">
        <v>101</v>
      </c>
      <c r="D934" s="31">
        <v>3292</v>
      </c>
      <c r="E934" s="32" t="s">
        <v>63</v>
      </c>
      <c r="G934" s="1">
        <v>12000</v>
      </c>
      <c r="H934" s="1">
        <v>12000</v>
      </c>
      <c r="I934" s="1">
        <v>12000</v>
      </c>
      <c r="J934" s="1">
        <v>12000</v>
      </c>
      <c r="K934" s="1">
        <v>7664.74</v>
      </c>
      <c r="L934" s="33">
        <f t="shared" si="480"/>
        <v>63.872833333333332</v>
      </c>
      <c r="M934" s="1">
        <v>12000</v>
      </c>
      <c r="N934" s="1">
        <v>12000</v>
      </c>
      <c r="O934" s="1">
        <v>8000</v>
      </c>
      <c r="P934" s="1">
        <f>O934</f>
        <v>8000</v>
      </c>
      <c r="Q934" s="1">
        <v>12000</v>
      </c>
      <c r="R934" s="1">
        <v>8000</v>
      </c>
      <c r="S934" s="1">
        <f>R934</f>
        <v>8000</v>
      </c>
      <c r="T934" s="1">
        <v>8000</v>
      </c>
      <c r="U934" s="1">
        <f>T934</f>
        <v>8000</v>
      </c>
    </row>
    <row r="935" spans="1:25" s="23" customFormat="1" ht="141.75" x14ac:dyDescent="0.2">
      <c r="A935" s="286" t="s">
        <v>93</v>
      </c>
      <c r="B935" s="287"/>
      <c r="C935" s="287"/>
      <c r="D935" s="288"/>
      <c r="E935" s="38" t="s">
        <v>480</v>
      </c>
      <c r="F935" s="38" t="s">
        <v>99</v>
      </c>
      <c r="G935" s="21">
        <f>G936+G938+G940</f>
        <v>0</v>
      </c>
      <c r="H935" s="21">
        <f t="shared" ref="H935:U935" si="482">H936+H938+H940</f>
        <v>0</v>
      </c>
      <c r="I935" s="21">
        <f t="shared" si="482"/>
        <v>0</v>
      </c>
      <c r="J935" s="21">
        <f t="shared" si="482"/>
        <v>0</v>
      </c>
      <c r="K935" s="21">
        <f t="shared" si="482"/>
        <v>0</v>
      </c>
      <c r="L935" s="22" t="str">
        <f t="shared" si="480"/>
        <v>-</v>
      </c>
      <c r="M935" s="21">
        <f t="shared" si="482"/>
        <v>0</v>
      </c>
      <c r="N935" s="21">
        <f t="shared" si="482"/>
        <v>0</v>
      </c>
      <c r="O935" s="21">
        <f t="shared" si="482"/>
        <v>6000000</v>
      </c>
      <c r="P935" s="21">
        <f t="shared" si="482"/>
        <v>6000000</v>
      </c>
      <c r="Q935" s="21">
        <f t="shared" si="482"/>
        <v>0</v>
      </c>
      <c r="R935" s="21">
        <f t="shared" si="482"/>
        <v>3000000</v>
      </c>
      <c r="S935" s="21">
        <f t="shared" si="482"/>
        <v>3000000</v>
      </c>
      <c r="T935" s="21">
        <f t="shared" si="482"/>
        <v>3000000</v>
      </c>
      <c r="U935" s="21">
        <f t="shared" si="482"/>
        <v>3000000</v>
      </c>
      <c r="V935" s="21"/>
      <c r="W935" s="21"/>
      <c r="X935" s="21"/>
      <c r="Y935" s="12"/>
    </row>
    <row r="936" spans="1:25" s="23" customFormat="1" ht="15.75" hidden="1" x14ac:dyDescent="0.2">
      <c r="A936" s="90"/>
      <c r="B936" s="90">
        <v>11</v>
      </c>
      <c r="C936" s="75" t="s">
        <v>101</v>
      </c>
      <c r="D936" s="74">
        <v>323</v>
      </c>
      <c r="E936" s="38"/>
      <c r="F936" s="38"/>
      <c r="G936" s="21">
        <f>G937</f>
        <v>0</v>
      </c>
      <c r="H936" s="21">
        <f t="shared" ref="H936:U936" si="483">H937</f>
        <v>0</v>
      </c>
      <c r="I936" s="21">
        <f t="shared" si="483"/>
        <v>0</v>
      </c>
      <c r="J936" s="21">
        <f t="shared" si="483"/>
        <v>0</v>
      </c>
      <c r="K936" s="21">
        <f t="shared" si="483"/>
        <v>0</v>
      </c>
      <c r="L936" s="22" t="str">
        <f t="shared" si="480"/>
        <v>-</v>
      </c>
      <c r="M936" s="21">
        <f t="shared" si="483"/>
        <v>0</v>
      </c>
      <c r="N936" s="21">
        <f t="shared" si="483"/>
        <v>0</v>
      </c>
      <c r="O936" s="21">
        <f t="shared" si="483"/>
        <v>3000000</v>
      </c>
      <c r="P936" s="21">
        <f t="shared" si="483"/>
        <v>3000000</v>
      </c>
      <c r="Q936" s="21">
        <f t="shared" si="483"/>
        <v>0</v>
      </c>
      <c r="R936" s="21">
        <f t="shared" si="483"/>
        <v>3000000</v>
      </c>
      <c r="S936" s="21">
        <f t="shared" si="483"/>
        <v>3000000</v>
      </c>
      <c r="T936" s="21">
        <f t="shared" si="483"/>
        <v>3000000</v>
      </c>
      <c r="U936" s="21">
        <f t="shared" si="483"/>
        <v>3000000</v>
      </c>
      <c r="V936" s="21"/>
      <c r="W936" s="21"/>
      <c r="X936" s="21"/>
      <c r="Y936" s="12"/>
    </row>
    <row r="937" spans="1:25" hidden="1" x14ac:dyDescent="0.2">
      <c r="A937" s="41"/>
      <c r="B937" s="41">
        <v>11</v>
      </c>
      <c r="C937" s="59" t="s">
        <v>101</v>
      </c>
      <c r="D937" s="64">
        <v>3239</v>
      </c>
      <c r="E937" s="36" t="s">
        <v>60</v>
      </c>
      <c r="F937" s="36"/>
      <c r="L937" s="33" t="str">
        <f t="shared" si="480"/>
        <v>-</v>
      </c>
      <c r="M937" s="1"/>
      <c r="N937" s="1"/>
      <c r="O937" s="1">
        <v>3000000</v>
      </c>
      <c r="P937" s="1">
        <f>O937</f>
        <v>3000000</v>
      </c>
      <c r="Q937" s="1"/>
      <c r="R937" s="1">
        <v>3000000</v>
      </c>
      <c r="S937" s="1">
        <f>R937</f>
        <v>3000000</v>
      </c>
      <c r="T937" s="1">
        <v>3000000</v>
      </c>
      <c r="U937" s="1">
        <f>T937</f>
        <v>3000000</v>
      </c>
    </row>
    <row r="938" spans="1:25" s="23" customFormat="1" ht="15.75" hidden="1" x14ac:dyDescent="0.2">
      <c r="A938" s="90"/>
      <c r="B938" s="90">
        <v>11</v>
      </c>
      <c r="C938" s="75" t="s">
        <v>101</v>
      </c>
      <c r="D938" s="74">
        <v>422</v>
      </c>
      <c r="E938" s="38"/>
      <c r="F938" s="38"/>
      <c r="G938" s="21">
        <f>G939</f>
        <v>0</v>
      </c>
      <c r="H938" s="21">
        <f t="shared" ref="H938:U938" si="484">H939</f>
        <v>0</v>
      </c>
      <c r="I938" s="21">
        <f t="shared" si="484"/>
        <v>0</v>
      </c>
      <c r="J938" s="21">
        <f t="shared" si="484"/>
        <v>0</v>
      </c>
      <c r="K938" s="21">
        <f t="shared" si="484"/>
        <v>0</v>
      </c>
      <c r="L938" s="22" t="str">
        <f t="shared" si="480"/>
        <v>-</v>
      </c>
      <c r="M938" s="21">
        <f t="shared" si="484"/>
        <v>0</v>
      </c>
      <c r="N938" s="21">
        <f t="shared" si="484"/>
        <v>0</v>
      </c>
      <c r="O938" s="21">
        <f t="shared" si="484"/>
        <v>1000000</v>
      </c>
      <c r="P938" s="21">
        <f t="shared" si="484"/>
        <v>1000000</v>
      </c>
      <c r="Q938" s="21">
        <f t="shared" si="484"/>
        <v>0</v>
      </c>
      <c r="R938" s="21">
        <f t="shared" si="484"/>
        <v>0</v>
      </c>
      <c r="S938" s="21">
        <f t="shared" si="484"/>
        <v>0</v>
      </c>
      <c r="T938" s="21">
        <f t="shared" si="484"/>
        <v>0</v>
      </c>
      <c r="U938" s="21">
        <f t="shared" si="484"/>
        <v>0</v>
      </c>
      <c r="V938" s="21"/>
      <c r="W938" s="21"/>
      <c r="X938" s="21"/>
      <c r="Y938" s="12"/>
    </row>
    <row r="939" spans="1:25" hidden="1" x14ac:dyDescent="0.2">
      <c r="A939" s="41"/>
      <c r="B939" s="41">
        <v>11</v>
      </c>
      <c r="C939" s="59" t="s">
        <v>101</v>
      </c>
      <c r="D939" s="64">
        <v>4227</v>
      </c>
      <c r="E939" s="32" t="s">
        <v>77</v>
      </c>
      <c r="F939" s="36"/>
      <c r="L939" s="33" t="str">
        <f t="shared" si="480"/>
        <v>-</v>
      </c>
      <c r="M939" s="1"/>
      <c r="N939" s="1"/>
      <c r="O939" s="1">
        <v>1000000</v>
      </c>
      <c r="P939" s="1">
        <f>O939</f>
        <v>1000000</v>
      </c>
      <c r="Q939" s="1"/>
      <c r="R939" s="1"/>
      <c r="S939" s="1">
        <f>R939</f>
        <v>0</v>
      </c>
      <c r="T939" s="1"/>
      <c r="U939" s="1">
        <f>T939</f>
        <v>0</v>
      </c>
    </row>
    <row r="940" spans="1:25" s="23" customFormat="1" ht="15.75" hidden="1" x14ac:dyDescent="0.2">
      <c r="A940" s="24"/>
      <c r="B940" s="25">
        <v>11</v>
      </c>
      <c r="C940" s="75" t="s">
        <v>101</v>
      </c>
      <c r="D940" s="27">
        <v>426</v>
      </c>
      <c r="E940" s="20"/>
      <c r="F940" s="20"/>
      <c r="G940" s="21">
        <f>SUM(G941)</f>
        <v>0</v>
      </c>
      <c r="H940" s="21">
        <f t="shared" ref="H940:U940" si="485">SUM(H941)</f>
        <v>0</v>
      </c>
      <c r="I940" s="21">
        <f t="shared" si="485"/>
        <v>0</v>
      </c>
      <c r="J940" s="21">
        <f t="shared" si="485"/>
        <v>0</v>
      </c>
      <c r="K940" s="21">
        <f t="shared" si="485"/>
        <v>0</v>
      </c>
      <c r="L940" s="22" t="str">
        <f t="shared" si="480"/>
        <v>-</v>
      </c>
      <c r="M940" s="21">
        <f t="shared" si="485"/>
        <v>0</v>
      </c>
      <c r="N940" s="21">
        <f t="shared" si="485"/>
        <v>0</v>
      </c>
      <c r="O940" s="21">
        <f t="shared" si="485"/>
        <v>2000000</v>
      </c>
      <c r="P940" s="21">
        <f t="shared" si="485"/>
        <v>2000000</v>
      </c>
      <c r="Q940" s="21">
        <f t="shared" si="485"/>
        <v>0</v>
      </c>
      <c r="R940" s="21">
        <f t="shared" si="485"/>
        <v>0</v>
      </c>
      <c r="S940" s="21">
        <f t="shared" si="485"/>
        <v>0</v>
      </c>
      <c r="T940" s="21">
        <f t="shared" si="485"/>
        <v>0</v>
      </c>
      <c r="U940" s="21">
        <f t="shared" si="485"/>
        <v>0</v>
      </c>
      <c r="V940" s="21"/>
      <c r="W940" s="21"/>
      <c r="X940" s="21"/>
      <c r="Y940" s="12"/>
    </row>
    <row r="941" spans="1:25" ht="15.75" hidden="1" x14ac:dyDescent="0.2">
      <c r="A941" s="41"/>
      <c r="B941" s="42">
        <v>11</v>
      </c>
      <c r="C941" s="75" t="s">
        <v>101</v>
      </c>
      <c r="D941" s="44">
        <v>4262</v>
      </c>
      <c r="E941" s="36" t="s">
        <v>218</v>
      </c>
      <c r="L941" s="33" t="str">
        <f t="shared" si="480"/>
        <v>-</v>
      </c>
      <c r="M941" s="1"/>
      <c r="N941" s="1"/>
      <c r="O941" s="1">
        <v>2000000</v>
      </c>
      <c r="P941" s="1">
        <f>O941</f>
        <v>2000000</v>
      </c>
      <c r="Q941" s="1"/>
      <c r="R941" s="1"/>
      <c r="S941" s="1">
        <f>R941</f>
        <v>0</v>
      </c>
      <c r="T941" s="1"/>
      <c r="U941" s="1">
        <f>T941</f>
        <v>0</v>
      </c>
    </row>
    <row r="942" spans="1:25" ht="15.75" x14ac:dyDescent="0.2">
      <c r="A942" s="276" t="s">
        <v>481</v>
      </c>
      <c r="B942" s="276"/>
      <c r="C942" s="276"/>
      <c r="D942" s="276"/>
      <c r="E942" s="276"/>
      <c r="F942" s="276"/>
      <c r="G942" s="16">
        <f>G943+G1001+G1007+G1010+G1031+G1034+G1053+G1056+G1061+G1066+G1069</f>
        <v>21464575</v>
      </c>
      <c r="H942" s="16">
        <f t="shared" ref="H942:U942" si="486">H943+H1001+H1007+H1010+H1031+H1034+H1053+H1056+H1061+H1066+H1069</f>
        <v>21364575</v>
      </c>
      <c r="I942" s="16">
        <f t="shared" si="486"/>
        <v>21464575</v>
      </c>
      <c r="J942" s="16">
        <f t="shared" si="486"/>
        <v>21364575</v>
      </c>
      <c r="K942" s="16">
        <f t="shared" si="486"/>
        <v>15771543.300000001</v>
      </c>
      <c r="L942" s="17">
        <f t="shared" si="480"/>
        <v>73.477081656636585</v>
      </c>
      <c r="M942" s="16">
        <f t="shared" si="486"/>
        <v>22724575</v>
      </c>
      <c r="N942" s="16">
        <f t="shared" si="486"/>
        <v>22624575</v>
      </c>
      <c r="O942" s="16">
        <f t="shared" si="486"/>
        <v>23216000</v>
      </c>
      <c r="P942" s="16">
        <f t="shared" si="486"/>
        <v>23100000</v>
      </c>
      <c r="Q942" s="16">
        <f t="shared" si="486"/>
        <v>22184575</v>
      </c>
      <c r="R942" s="16">
        <f t="shared" si="486"/>
        <v>23200000</v>
      </c>
      <c r="S942" s="16">
        <f t="shared" si="486"/>
        <v>23100000</v>
      </c>
      <c r="T942" s="16">
        <f t="shared" si="486"/>
        <v>23200000</v>
      </c>
      <c r="U942" s="16">
        <f t="shared" si="486"/>
        <v>23100000</v>
      </c>
    </row>
    <row r="943" spans="1:25" ht="94.5" x14ac:dyDescent="0.2">
      <c r="A943" s="277" t="s">
        <v>482</v>
      </c>
      <c r="B943" s="277"/>
      <c r="C943" s="277"/>
      <c r="D943" s="277"/>
      <c r="E943" s="20" t="s">
        <v>483</v>
      </c>
      <c r="F943" s="38" t="s">
        <v>181</v>
      </c>
      <c r="G943" s="21">
        <f t="shared" ref="G943:N943" si="487">G944+G948+G950+G953+G958+G965+G975+G977+G983+G989+G991+G997+G999+G987</f>
        <v>7064200</v>
      </c>
      <c r="H943" s="21">
        <f t="shared" si="487"/>
        <v>7064200</v>
      </c>
      <c r="I943" s="21">
        <f t="shared" si="487"/>
        <v>7064200</v>
      </c>
      <c r="J943" s="21">
        <f t="shared" si="487"/>
        <v>7064200</v>
      </c>
      <c r="K943" s="21">
        <f t="shared" si="487"/>
        <v>4639231.6400000006</v>
      </c>
      <c r="L943" s="22">
        <f t="shared" si="480"/>
        <v>65.672427734209123</v>
      </c>
      <c r="M943" s="21">
        <f t="shared" si="487"/>
        <v>6765700</v>
      </c>
      <c r="N943" s="21">
        <f t="shared" si="487"/>
        <v>6765700</v>
      </c>
      <c r="O943" s="21">
        <f>O944+O948+O950+O953+O958+O965+O975+O977+O983+O989+O991+O997+O999+O987</f>
        <v>7465000</v>
      </c>
      <c r="P943" s="21">
        <f t="shared" ref="P943:U943" si="488">P944+P948+P950+P953+P958+P965+P975+P977+P983+P989+P991+P997+P999+P987</f>
        <v>7449000</v>
      </c>
      <c r="Q943" s="21">
        <f t="shared" si="488"/>
        <v>7073200</v>
      </c>
      <c r="R943" s="21">
        <f t="shared" si="488"/>
        <v>7470000</v>
      </c>
      <c r="S943" s="21">
        <f t="shared" si="488"/>
        <v>7470000</v>
      </c>
      <c r="T943" s="21">
        <f t="shared" si="488"/>
        <v>7470000</v>
      </c>
      <c r="U943" s="21">
        <f t="shared" si="488"/>
        <v>7470000</v>
      </c>
    </row>
    <row r="944" spans="1:25" s="23" customFormat="1" ht="15.75" hidden="1" x14ac:dyDescent="0.2">
      <c r="A944" s="24" t="s">
        <v>484</v>
      </c>
      <c r="B944" s="25">
        <v>11</v>
      </c>
      <c r="C944" s="26" t="s">
        <v>101</v>
      </c>
      <c r="D944" s="27">
        <v>311</v>
      </c>
      <c r="E944" s="20"/>
      <c r="F944" s="20"/>
      <c r="G944" s="21">
        <f>SUM(G945:G947)</f>
        <v>2610000</v>
      </c>
      <c r="H944" s="21">
        <f t="shared" ref="H944:U944" si="489">SUM(H945:H947)</f>
        <v>2610000</v>
      </c>
      <c r="I944" s="21">
        <f t="shared" si="489"/>
        <v>2610000</v>
      </c>
      <c r="J944" s="21">
        <f t="shared" si="489"/>
        <v>2610000</v>
      </c>
      <c r="K944" s="21">
        <f t="shared" si="489"/>
        <v>1960242.32</v>
      </c>
      <c r="L944" s="22">
        <f t="shared" si="480"/>
        <v>75.105069731800768</v>
      </c>
      <c r="M944" s="21">
        <f t="shared" si="489"/>
        <v>2610000</v>
      </c>
      <c r="N944" s="21">
        <f t="shared" si="489"/>
        <v>2610000</v>
      </c>
      <c r="O944" s="21">
        <f t="shared" si="489"/>
        <v>2705000</v>
      </c>
      <c r="P944" s="21">
        <f t="shared" si="489"/>
        <v>2705000</v>
      </c>
      <c r="Q944" s="21">
        <f t="shared" si="489"/>
        <v>2610000</v>
      </c>
      <c r="R944" s="21">
        <f t="shared" si="489"/>
        <v>2705000</v>
      </c>
      <c r="S944" s="21">
        <f t="shared" si="489"/>
        <v>2705000</v>
      </c>
      <c r="T944" s="21">
        <f t="shared" si="489"/>
        <v>2705000</v>
      </c>
      <c r="U944" s="21">
        <f t="shared" si="489"/>
        <v>2705000</v>
      </c>
      <c r="V944" s="21">
        <v>3100000</v>
      </c>
      <c r="W944" s="21"/>
      <c r="X944" s="21"/>
      <c r="Y944" s="12" t="s">
        <v>485</v>
      </c>
    </row>
    <row r="945" spans="1:25" ht="15.75" hidden="1" x14ac:dyDescent="0.2">
      <c r="A945" s="28" t="s">
        <v>484</v>
      </c>
      <c r="B945" s="29">
        <v>11</v>
      </c>
      <c r="C945" s="30" t="s">
        <v>101</v>
      </c>
      <c r="D945" s="31">
        <v>3111</v>
      </c>
      <c r="E945" s="32" t="s">
        <v>33</v>
      </c>
      <c r="G945" s="1">
        <v>2600000</v>
      </c>
      <c r="H945" s="1">
        <v>2600000</v>
      </c>
      <c r="I945" s="1">
        <v>2600000</v>
      </c>
      <c r="J945" s="1">
        <v>2600000</v>
      </c>
      <c r="K945" s="1">
        <v>1960242.32</v>
      </c>
      <c r="L945" s="33">
        <f t="shared" si="480"/>
        <v>75.393935384615389</v>
      </c>
      <c r="M945" s="1">
        <v>2600000</v>
      </c>
      <c r="N945" s="1">
        <v>2600000</v>
      </c>
      <c r="O945" s="69">
        <v>2700000</v>
      </c>
      <c r="P945" s="1">
        <f>O945</f>
        <v>2700000</v>
      </c>
      <c r="Q945" s="1">
        <v>2600000</v>
      </c>
      <c r="R945" s="69">
        <v>2700000</v>
      </c>
      <c r="S945" s="1">
        <f>R945</f>
        <v>2700000</v>
      </c>
      <c r="T945" s="69">
        <v>2700000</v>
      </c>
      <c r="U945" s="1">
        <f>T945</f>
        <v>2700000</v>
      </c>
      <c r="V945" s="21">
        <f>O944+O948+O950</f>
        <v>3100000</v>
      </c>
      <c r="Y945" s="12" t="s">
        <v>486</v>
      </c>
    </row>
    <row r="946" spans="1:25" hidden="1" x14ac:dyDescent="0.2">
      <c r="A946" s="28" t="s">
        <v>484</v>
      </c>
      <c r="B946" s="29">
        <v>11</v>
      </c>
      <c r="C946" s="30" t="s">
        <v>101</v>
      </c>
      <c r="D946" s="31">
        <v>3113</v>
      </c>
      <c r="E946" s="32" t="s">
        <v>35</v>
      </c>
      <c r="G946" s="1">
        <v>5000</v>
      </c>
      <c r="H946" s="1">
        <v>5000</v>
      </c>
      <c r="I946" s="1">
        <v>5000</v>
      </c>
      <c r="J946" s="1">
        <v>5000</v>
      </c>
      <c r="L946" s="33">
        <f t="shared" si="480"/>
        <v>0</v>
      </c>
      <c r="M946" s="1">
        <v>5000</v>
      </c>
      <c r="N946" s="1">
        <v>5000</v>
      </c>
      <c r="O946" s="1">
        <v>0</v>
      </c>
      <c r="P946" s="1">
        <f t="shared" ref="P946:P998" si="490">O946</f>
        <v>0</v>
      </c>
      <c r="Q946" s="1">
        <v>5000</v>
      </c>
      <c r="R946" s="1">
        <v>0</v>
      </c>
      <c r="S946" s="1">
        <f t="shared" ref="S946:S998" si="491">R946</f>
        <v>0</v>
      </c>
      <c r="T946" s="1">
        <v>0</v>
      </c>
      <c r="U946" s="1">
        <f t="shared" ref="U946:U998" si="492">T946</f>
        <v>0</v>
      </c>
      <c r="V946" s="1">
        <f>V944-V945</f>
        <v>0</v>
      </c>
      <c r="Y946" s="65" t="s">
        <v>26</v>
      </c>
    </row>
    <row r="947" spans="1:25" hidden="1" x14ac:dyDescent="0.2">
      <c r="A947" s="28" t="s">
        <v>484</v>
      </c>
      <c r="B947" s="29">
        <v>11</v>
      </c>
      <c r="C947" s="30" t="s">
        <v>101</v>
      </c>
      <c r="D947" s="31">
        <v>3114</v>
      </c>
      <c r="E947" s="32" t="s">
        <v>36</v>
      </c>
      <c r="G947" s="1">
        <v>5000</v>
      </c>
      <c r="H947" s="1">
        <v>5000</v>
      </c>
      <c r="I947" s="1">
        <v>5000</v>
      </c>
      <c r="J947" s="1">
        <v>5000</v>
      </c>
      <c r="L947" s="33">
        <f t="shared" si="480"/>
        <v>0</v>
      </c>
      <c r="M947" s="1">
        <v>5000</v>
      </c>
      <c r="N947" s="1">
        <v>5000</v>
      </c>
      <c r="O947" s="1">
        <v>5000</v>
      </c>
      <c r="P947" s="1">
        <f t="shared" si="490"/>
        <v>5000</v>
      </c>
      <c r="Q947" s="1">
        <v>5000</v>
      </c>
      <c r="R947" s="1">
        <v>5000</v>
      </c>
      <c r="S947" s="1">
        <f t="shared" si="491"/>
        <v>5000</v>
      </c>
      <c r="T947" s="1">
        <v>5000</v>
      </c>
      <c r="U947" s="1">
        <f t="shared" si="492"/>
        <v>5000</v>
      </c>
    </row>
    <row r="948" spans="1:25" s="23" customFormat="1" ht="15.75" hidden="1" x14ac:dyDescent="0.2">
      <c r="A948" s="24" t="s">
        <v>484</v>
      </c>
      <c r="B948" s="25">
        <v>11</v>
      </c>
      <c r="C948" s="26" t="s">
        <v>101</v>
      </c>
      <c r="D948" s="27">
        <v>312</v>
      </c>
      <c r="E948" s="20"/>
      <c r="F948" s="20"/>
      <c r="G948" s="21">
        <f>SUM(G949)</f>
        <v>30000</v>
      </c>
      <c r="H948" s="21">
        <f t="shared" ref="H948:U948" si="493">SUM(H949)</f>
        <v>30000</v>
      </c>
      <c r="I948" s="21">
        <f t="shared" si="493"/>
        <v>30000</v>
      </c>
      <c r="J948" s="21">
        <f t="shared" si="493"/>
        <v>30000</v>
      </c>
      <c r="K948" s="21">
        <f t="shared" si="493"/>
        <v>1788.52</v>
      </c>
      <c r="L948" s="22">
        <f t="shared" si="480"/>
        <v>5.9617333333333331</v>
      </c>
      <c r="M948" s="21">
        <f t="shared" si="493"/>
        <v>30000</v>
      </c>
      <c r="N948" s="21">
        <f t="shared" si="493"/>
        <v>30000</v>
      </c>
      <c r="O948" s="21">
        <f t="shared" si="493"/>
        <v>50000</v>
      </c>
      <c r="P948" s="21">
        <f t="shared" si="493"/>
        <v>50000</v>
      </c>
      <c r="Q948" s="21">
        <f t="shared" si="493"/>
        <v>30000</v>
      </c>
      <c r="R948" s="21">
        <f t="shared" si="493"/>
        <v>50000</v>
      </c>
      <c r="S948" s="21">
        <f t="shared" si="493"/>
        <v>50000</v>
      </c>
      <c r="T948" s="21">
        <f t="shared" si="493"/>
        <v>50000</v>
      </c>
      <c r="U948" s="21">
        <f t="shared" si="493"/>
        <v>50000</v>
      </c>
      <c r="V948" s="21"/>
      <c r="W948" s="21"/>
      <c r="X948" s="21"/>
      <c r="Y948" s="12"/>
    </row>
    <row r="949" spans="1:25" hidden="1" x14ac:dyDescent="0.2">
      <c r="A949" s="28" t="s">
        <v>484</v>
      </c>
      <c r="B949" s="29">
        <v>11</v>
      </c>
      <c r="C949" s="30" t="s">
        <v>101</v>
      </c>
      <c r="D949" s="31">
        <v>3121</v>
      </c>
      <c r="E949" s="32" t="s">
        <v>471</v>
      </c>
      <c r="G949" s="1">
        <v>30000</v>
      </c>
      <c r="H949" s="1">
        <v>30000</v>
      </c>
      <c r="I949" s="1">
        <v>30000</v>
      </c>
      <c r="J949" s="1">
        <v>30000</v>
      </c>
      <c r="K949" s="1">
        <v>1788.52</v>
      </c>
      <c r="L949" s="33">
        <f t="shared" si="480"/>
        <v>5.9617333333333331</v>
      </c>
      <c r="M949" s="1">
        <v>30000</v>
      </c>
      <c r="N949" s="1">
        <v>30000</v>
      </c>
      <c r="O949" s="1">
        <v>50000</v>
      </c>
      <c r="P949" s="1">
        <f t="shared" si="490"/>
        <v>50000</v>
      </c>
      <c r="Q949" s="1">
        <v>30000</v>
      </c>
      <c r="R949" s="1">
        <v>50000</v>
      </c>
      <c r="S949" s="1">
        <f t="shared" si="491"/>
        <v>50000</v>
      </c>
      <c r="T949" s="1">
        <v>50000</v>
      </c>
      <c r="U949" s="1">
        <f t="shared" si="492"/>
        <v>50000</v>
      </c>
    </row>
    <row r="950" spans="1:25" s="23" customFormat="1" ht="15.75" hidden="1" x14ac:dyDescent="0.2">
      <c r="A950" s="24" t="s">
        <v>484</v>
      </c>
      <c r="B950" s="25">
        <v>11</v>
      </c>
      <c r="C950" s="26" t="s">
        <v>101</v>
      </c>
      <c r="D950" s="27">
        <v>313</v>
      </c>
      <c r="E950" s="20"/>
      <c r="F950" s="20"/>
      <c r="G950" s="21">
        <f>SUM(G951:G952)</f>
        <v>460000</v>
      </c>
      <c r="H950" s="21">
        <f t="shared" ref="H950:U950" si="494">SUM(H951:H952)</f>
        <v>460000</v>
      </c>
      <c r="I950" s="21">
        <f t="shared" si="494"/>
        <v>460000</v>
      </c>
      <c r="J950" s="21">
        <f t="shared" si="494"/>
        <v>460000</v>
      </c>
      <c r="K950" s="21">
        <f t="shared" si="494"/>
        <v>299918.36</v>
      </c>
      <c r="L950" s="22">
        <f t="shared" si="480"/>
        <v>65.199643478260867</v>
      </c>
      <c r="M950" s="21">
        <f t="shared" si="494"/>
        <v>460000</v>
      </c>
      <c r="N950" s="21">
        <f t="shared" si="494"/>
        <v>460000</v>
      </c>
      <c r="O950" s="21">
        <f t="shared" si="494"/>
        <v>345000</v>
      </c>
      <c r="P950" s="21">
        <f t="shared" si="494"/>
        <v>345000</v>
      </c>
      <c r="Q950" s="21">
        <f t="shared" si="494"/>
        <v>460000</v>
      </c>
      <c r="R950" s="21">
        <f t="shared" si="494"/>
        <v>345000</v>
      </c>
      <c r="S950" s="21">
        <f t="shared" si="494"/>
        <v>345000</v>
      </c>
      <c r="T950" s="21">
        <f t="shared" si="494"/>
        <v>345000</v>
      </c>
      <c r="U950" s="21">
        <f t="shared" si="494"/>
        <v>345000</v>
      </c>
      <c r="V950" s="21"/>
      <c r="W950" s="21"/>
      <c r="X950" s="21"/>
      <c r="Y950" s="12"/>
    </row>
    <row r="951" spans="1:25" hidden="1" x14ac:dyDescent="0.2">
      <c r="A951" s="28" t="s">
        <v>484</v>
      </c>
      <c r="B951" s="29">
        <v>11</v>
      </c>
      <c r="C951" s="30" t="s">
        <v>101</v>
      </c>
      <c r="D951" s="31">
        <v>3132</v>
      </c>
      <c r="E951" s="32" t="s">
        <v>40</v>
      </c>
      <c r="G951" s="1">
        <v>404000</v>
      </c>
      <c r="H951" s="1">
        <v>404000</v>
      </c>
      <c r="I951" s="1">
        <v>404000</v>
      </c>
      <c r="J951" s="1">
        <v>404000</v>
      </c>
      <c r="K951" s="1">
        <v>264632.94</v>
      </c>
      <c r="L951" s="33">
        <f t="shared" si="480"/>
        <v>65.503202970297025</v>
      </c>
      <c r="M951" s="1">
        <v>404000</v>
      </c>
      <c r="N951" s="1">
        <v>404000</v>
      </c>
      <c r="O951" s="1">
        <v>300000</v>
      </c>
      <c r="P951" s="1">
        <f t="shared" si="490"/>
        <v>300000</v>
      </c>
      <c r="Q951" s="1">
        <v>404000</v>
      </c>
      <c r="R951" s="1">
        <v>300000</v>
      </c>
      <c r="S951" s="1">
        <f t="shared" si="491"/>
        <v>300000</v>
      </c>
      <c r="T951" s="1">
        <v>300000</v>
      </c>
      <c r="U951" s="1">
        <f t="shared" si="492"/>
        <v>300000</v>
      </c>
    </row>
    <row r="952" spans="1:25" ht="30" hidden="1" x14ac:dyDescent="0.2">
      <c r="A952" s="28" t="s">
        <v>484</v>
      </c>
      <c r="B952" s="29">
        <v>11</v>
      </c>
      <c r="C952" s="30" t="s">
        <v>101</v>
      </c>
      <c r="D952" s="31">
        <v>3133</v>
      </c>
      <c r="E952" s="32" t="s">
        <v>41</v>
      </c>
      <c r="G952" s="1">
        <v>56000</v>
      </c>
      <c r="H952" s="1">
        <v>56000</v>
      </c>
      <c r="I952" s="1">
        <v>56000</v>
      </c>
      <c r="J952" s="1">
        <v>56000</v>
      </c>
      <c r="K952" s="1">
        <v>35285.42</v>
      </c>
      <c r="L952" s="33">
        <f t="shared" si="480"/>
        <v>63.009678571428573</v>
      </c>
      <c r="M952" s="1">
        <v>56000</v>
      </c>
      <c r="N952" s="1">
        <v>56000</v>
      </c>
      <c r="O952" s="1">
        <v>45000</v>
      </c>
      <c r="P952" s="1">
        <f t="shared" si="490"/>
        <v>45000</v>
      </c>
      <c r="Q952" s="1">
        <v>56000</v>
      </c>
      <c r="R952" s="1">
        <v>45000</v>
      </c>
      <c r="S952" s="1">
        <f t="shared" si="491"/>
        <v>45000</v>
      </c>
      <c r="T952" s="1">
        <v>45000</v>
      </c>
      <c r="U952" s="1">
        <f t="shared" si="492"/>
        <v>45000</v>
      </c>
    </row>
    <row r="953" spans="1:25" s="23" customFormat="1" ht="15.75" hidden="1" x14ac:dyDescent="0.2">
      <c r="A953" s="24" t="s">
        <v>484</v>
      </c>
      <c r="B953" s="25">
        <v>11</v>
      </c>
      <c r="C953" s="26" t="s">
        <v>101</v>
      </c>
      <c r="D953" s="27">
        <v>321</v>
      </c>
      <c r="E953" s="20"/>
      <c r="F953" s="20"/>
      <c r="G953" s="21">
        <f>SUM(G954:G957)</f>
        <v>610000</v>
      </c>
      <c r="H953" s="21">
        <f t="shared" ref="H953:U953" si="495">SUM(H954:H957)</f>
        <v>610000</v>
      </c>
      <c r="I953" s="21">
        <f t="shared" si="495"/>
        <v>610000</v>
      </c>
      <c r="J953" s="21">
        <f t="shared" si="495"/>
        <v>610000</v>
      </c>
      <c r="K953" s="21">
        <f t="shared" si="495"/>
        <v>382665.38000000006</v>
      </c>
      <c r="L953" s="22">
        <f t="shared" si="480"/>
        <v>62.732029508196732</v>
      </c>
      <c r="M953" s="21">
        <f t="shared" si="495"/>
        <v>595000</v>
      </c>
      <c r="N953" s="21">
        <f t="shared" si="495"/>
        <v>595000</v>
      </c>
      <c r="O953" s="21">
        <f t="shared" si="495"/>
        <v>595000</v>
      </c>
      <c r="P953" s="21">
        <f t="shared" si="495"/>
        <v>595000</v>
      </c>
      <c r="Q953" s="21">
        <f t="shared" si="495"/>
        <v>595000</v>
      </c>
      <c r="R953" s="21">
        <f t="shared" si="495"/>
        <v>595000</v>
      </c>
      <c r="S953" s="21">
        <f t="shared" si="495"/>
        <v>595000</v>
      </c>
      <c r="T953" s="21">
        <f t="shared" si="495"/>
        <v>595000</v>
      </c>
      <c r="U953" s="21">
        <f t="shared" si="495"/>
        <v>595000</v>
      </c>
      <c r="V953" s="21"/>
      <c r="W953" s="21"/>
      <c r="X953" s="21"/>
      <c r="Y953" s="12"/>
    </row>
    <row r="954" spans="1:25" hidden="1" x14ac:dyDescent="0.2">
      <c r="A954" s="28" t="s">
        <v>484</v>
      </c>
      <c r="B954" s="29">
        <v>11</v>
      </c>
      <c r="C954" s="30" t="s">
        <v>101</v>
      </c>
      <c r="D954" s="31">
        <v>3211</v>
      </c>
      <c r="E954" s="32" t="s">
        <v>42</v>
      </c>
      <c r="G954" s="1">
        <v>165000</v>
      </c>
      <c r="H954" s="1">
        <v>165000</v>
      </c>
      <c r="I954" s="1">
        <v>165000</v>
      </c>
      <c r="J954" s="1">
        <v>165000</v>
      </c>
      <c r="K954" s="1">
        <v>71495.210000000006</v>
      </c>
      <c r="L954" s="33">
        <f t="shared" si="480"/>
        <v>43.330430303030312</v>
      </c>
      <c r="M954" s="1">
        <v>150000</v>
      </c>
      <c r="N954" s="1">
        <v>150000</v>
      </c>
      <c r="O954" s="1">
        <v>150000</v>
      </c>
      <c r="P954" s="1">
        <f t="shared" si="490"/>
        <v>150000</v>
      </c>
      <c r="Q954" s="1">
        <v>150000</v>
      </c>
      <c r="R954" s="1">
        <v>150000</v>
      </c>
      <c r="S954" s="1">
        <f t="shared" si="491"/>
        <v>150000</v>
      </c>
      <c r="T954" s="1">
        <v>150000</v>
      </c>
      <c r="U954" s="1">
        <f t="shared" si="492"/>
        <v>150000</v>
      </c>
    </row>
    <row r="955" spans="1:25" ht="30" hidden="1" x14ac:dyDescent="0.2">
      <c r="A955" s="28" t="s">
        <v>484</v>
      </c>
      <c r="B955" s="29">
        <v>11</v>
      </c>
      <c r="C955" s="30" t="s">
        <v>101</v>
      </c>
      <c r="D955" s="31">
        <v>3212</v>
      </c>
      <c r="E955" s="32" t="s">
        <v>43</v>
      </c>
      <c r="G955" s="1">
        <v>400000</v>
      </c>
      <c r="H955" s="1">
        <v>400000</v>
      </c>
      <c r="I955" s="1">
        <v>400000</v>
      </c>
      <c r="J955" s="1">
        <v>400000</v>
      </c>
      <c r="K955" s="1">
        <v>294669.21000000002</v>
      </c>
      <c r="L955" s="33">
        <f t="shared" si="480"/>
        <v>73.667302500000005</v>
      </c>
      <c r="M955" s="1">
        <v>400000</v>
      </c>
      <c r="N955" s="1">
        <v>400000</v>
      </c>
      <c r="O955" s="1">
        <v>400000</v>
      </c>
      <c r="P955" s="1">
        <f t="shared" si="490"/>
        <v>400000</v>
      </c>
      <c r="Q955" s="1">
        <v>400000</v>
      </c>
      <c r="R955" s="1">
        <v>400000</v>
      </c>
      <c r="S955" s="1">
        <f t="shared" si="491"/>
        <v>400000</v>
      </c>
      <c r="T955" s="1">
        <v>400000</v>
      </c>
      <c r="U955" s="1">
        <f t="shared" si="492"/>
        <v>400000</v>
      </c>
    </row>
    <row r="956" spans="1:25" hidden="1" x14ac:dyDescent="0.2">
      <c r="A956" s="28" t="s">
        <v>484</v>
      </c>
      <c r="B956" s="29">
        <v>11</v>
      </c>
      <c r="C956" s="30" t="s">
        <v>101</v>
      </c>
      <c r="D956" s="31">
        <v>3213</v>
      </c>
      <c r="E956" s="32" t="s">
        <v>44</v>
      </c>
      <c r="G956" s="1">
        <v>40000</v>
      </c>
      <c r="H956" s="1">
        <v>40000</v>
      </c>
      <c r="I956" s="1">
        <v>40000</v>
      </c>
      <c r="J956" s="1">
        <v>40000</v>
      </c>
      <c r="K956" s="1">
        <v>14062.56</v>
      </c>
      <c r="L956" s="33">
        <f t="shared" si="480"/>
        <v>35.156399999999998</v>
      </c>
      <c r="M956" s="1">
        <v>40000</v>
      </c>
      <c r="N956" s="1">
        <v>40000</v>
      </c>
      <c r="O956" s="1">
        <v>40000</v>
      </c>
      <c r="P956" s="1">
        <f t="shared" si="490"/>
        <v>40000</v>
      </c>
      <c r="Q956" s="1">
        <v>40000</v>
      </c>
      <c r="R956" s="1">
        <v>40000</v>
      </c>
      <c r="S956" s="1">
        <f t="shared" si="491"/>
        <v>40000</v>
      </c>
      <c r="T956" s="1">
        <v>40000</v>
      </c>
      <c r="U956" s="1">
        <f t="shared" si="492"/>
        <v>40000</v>
      </c>
    </row>
    <row r="957" spans="1:25" hidden="1" x14ac:dyDescent="0.2">
      <c r="A957" s="28" t="s">
        <v>484</v>
      </c>
      <c r="B957" s="29">
        <v>11</v>
      </c>
      <c r="C957" s="30" t="s">
        <v>101</v>
      </c>
      <c r="D957" s="31">
        <v>3214</v>
      </c>
      <c r="E957" s="32" t="s">
        <v>45</v>
      </c>
      <c r="G957" s="1">
        <v>5000</v>
      </c>
      <c r="H957" s="1">
        <v>5000</v>
      </c>
      <c r="I957" s="1">
        <v>5000</v>
      </c>
      <c r="J957" s="1">
        <v>5000</v>
      </c>
      <c r="K957" s="1">
        <v>2438.4</v>
      </c>
      <c r="L957" s="33">
        <f t="shared" si="480"/>
        <v>48.768000000000001</v>
      </c>
      <c r="M957" s="1">
        <v>5000</v>
      </c>
      <c r="N957" s="1">
        <v>5000</v>
      </c>
      <c r="O957" s="1">
        <v>5000</v>
      </c>
      <c r="P957" s="1">
        <f t="shared" si="490"/>
        <v>5000</v>
      </c>
      <c r="Q957" s="1">
        <v>5000</v>
      </c>
      <c r="R957" s="1">
        <v>5000</v>
      </c>
      <c r="S957" s="1">
        <f t="shared" si="491"/>
        <v>5000</v>
      </c>
      <c r="T957" s="1">
        <v>5000</v>
      </c>
      <c r="U957" s="1">
        <f t="shared" si="492"/>
        <v>5000</v>
      </c>
    </row>
    <row r="958" spans="1:25" s="23" customFormat="1" ht="15.75" hidden="1" x14ac:dyDescent="0.2">
      <c r="A958" s="24" t="s">
        <v>484</v>
      </c>
      <c r="B958" s="25">
        <v>11</v>
      </c>
      <c r="C958" s="26" t="s">
        <v>101</v>
      </c>
      <c r="D958" s="27">
        <v>322</v>
      </c>
      <c r="E958" s="20"/>
      <c r="F958" s="20"/>
      <c r="G958" s="21">
        <f>SUM(G959:G964)</f>
        <v>1258000</v>
      </c>
      <c r="H958" s="21">
        <f t="shared" ref="H958:U958" si="496">SUM(H959:H964)</f>
        <v>1258000</v>
      </c>
      <c r="I958" s="21">
        <f t="shared" si="496"/>
        <v>1258000</v>
      </c>
      <c r="J958" s="21">
        <f t="shared" si="496"/>
        <v>1258000</v>
      </c>
      <c r="K958" s="21">
        <f t="shared" si="496"/>
        <v>712294.83</v>
      </c>
      <c r="L958" s="22">
        <f t="shared" si="480"/>
        <v>56.621210651828292</v>
      </c>
      <c r="M958" s="21">
        <f t="shared" si="496"/>
        <v>1258000</v>
      </c>
      <c r="N958" s="21">
        <f t="shared" si="496"/>
        <v>1258000</v>
      </c>
      <c r="O958" s="21">
        <f t="shared" si="496"/>
        <v>1258000</v>
      </c>
      <c r="P958" s="21">
        <f t="shared" si="496"/>
        <v>1258000</v>
      </c>
      <c r="Q958" s="21">
        <f t="shared" si="496"/>
        <v>1390000</v>
      </c>
      <c r="R958" s="21">
        <f t="shared" si="496"/>
        <v>1380000</v>
      </c>
      <c r="S958" s="21">
        <f t="shared" si="496"/>
        <v>1380000</v>
      </c>
      <c r="T958" s="21">
        <f t="shared" si="496"/>
        <v>1380000</v>
      </c>
      <c r="U958" s="21">
        <f t="shared" si="496"/>
        <v>1380000</v>
      </c>
      <c r="V958" s="21"/>
      <c r="W958" s="21"/>
      <c r="X958" s="21"/>
      <c r="Y958" s="12"/>
    </row>
    <row r="959" spans="1:25" hidden="1" x14ac:dyDescent="0.2">
      <c r="A959" s="28" t="s">
        <v>484</v>
      </c>
      <c r="B959" s="29">
        <v>11</v>
      </c>
      <c r="C959" s="30" t="s">
        <v>101</v>
      </c>
      <c r="D959" s="31">
        <v>3221</v>
      </c>
      <c r="E959" s="32" t="s">
        <v>297</v>
      </c>
      <c r="G959" s="1">
        <v>60000</v>
      </c>
      <c r="H959" s="1">
        <v>60000</v>
      </c>
      <c r="I959" s="1">
        <v>60000</v>
      </c>
      <c r="J959" s="1">
        <v>60000</v>
      </c>
      <c r="K959" s="1">
        <v>39459.54</v>
      </c>
      <c r="L959" s="33">
        <f t="shared" si="480"/>
        <v>65.765900000000002</v>
      </c>
      <c r="M959" s="1">
        <v>60000</v>
      </c>
      <c r="N959" s="1">
        <v>60000</v>
      </c>
      <c r="O959" s="1">
        <v>60000</v>
      </c>
      <c r="P959" s="1">
        <f t="shared" si="490"/>
        <v>60000</v>
      </c>
      <c r="Q959" s="1">
        <v>60000</v>
      </c>
      <c r="R959" s="1">
        <v>60000</v>
      </c>
      <c r="S959" s="1">
        <f t="shared" si="491"/>
        <v>60000</v>
      </c>
      <c r="T959" s="1">
        <v>60000</v>
      </c>
      <c r="U959" s="1">
        <f t="shared" si="492"/>
        <v>60000</v>
      </c>
    </row>
    <row r="960" spans="1:25" hidden="1" x14ac:dyDescent="0.2">
      <c r="A960" s="28" t="s">
        <v>484</v>
      </c>
      <c r="B960" s="29">
        <v>11</v>
      </c>
      <c r="C960" s="30" t="s">
        <v>101</v>
      </c>
      <c r="D960" s="31">
        <v>3222</v>
      </c>
      <c r="E960" s="32" t="s">
        <v>47</v>
      </c>
      <c r="G960" s="1">
        <v>5000</v>
      </c>
      <c r="H960" s="1">
        <v>5000</v>
      </c>
      <c r="I960" s="1">
        <v>5000</v>
      </c>
      <c r="J960" s="1">
        <v>5000</v>
      </c>
      <c r="K960" s="1">
        <v>0</v>
      </c>
      <c r="L960" s="33">
        <f t="shared" si="480"/>
        <v>0</v>
      </c>
      <c r="M960" s="1">
        <v>5000</v>
      </c>
      <c r="N960" s="1">
        <v>5000</v>
      </c>
      <c r="O960" s="1">
        <v>5000</v>
      </c>
      <c r="P960" s="1">
        <f t="shared" si="490"/>
        <v>5000</v>
      </c>
      <c r="Q960" s="1">
        <v>5000</v>
      </c>
      <c r="R960" s="1">
        <v>5000</v>
      </c>
      <c r="S960" s="1">
        <f t="shared" si="491"/>
        <v>5000</v>
      </c>
      <c r="T960" s="1">
        <v>5000</v>
      </c>
      <c r="U960" s="1">
        <f t="shared" si="492"/>
        <v>5000</v>
      </c>
    </row>
    <row r="961" spans="1:25" hidden="1" x14ac:dyDescent="0.2">
      <c r="A961" s="28" t="s">
        <v>484</v>
      </c>
      <c r="B961" s="29">
        <v>11</v>
      </c>
      <c r="C961" s="30" t="s">
        <v>101</v>
      </c>
      <c r="D961" s="31">
        <v>3223</v>
      </c>
      <c r="E961" s="32" t="s">
        <v>48</v>
      </c>
      <c r="G961" s="1">
        <v>1100000</v>
      </c>
      <c r="H961" s="1">
        <v>1100000</v>
      </c>
      <c r="I961" s="1">
        <v>1100000</v>
      </c>
      <c r="J961" s="1">
        <v>1100000</v>
      </c>
      <c r="K961" s="1">
        <v>617775.31999999995</v>
      </c>
      <c r="L961" s="33">
        <f t="shared" si="480"/>
        <v>56.16139272727272</v>
      </c>
      <c r="M961" s="1">
        <v>1100000</v>
      </c>
      <c r="N961" s="1">
        <v>1100000</v>
      </c>
      <c r="O961" s="1">
        <v>1100000</v>
      </c>
      <c r="P961" s="1">
        <f t="shared" si="490"/>
        <v>1100000</v>
      </c>
      <c r="Q961" s="1">
        <v>1200000</v>
      </c>
      <c r="R961" s="1">
        <v>1200000</v>
      </c>
      <c r="S961" s="1">
        <f t="shared" si="491"/>
        <v>1200000</v>
      </c>
      <c r="T961" s="1">
        <v>1200000</v>
      </c>
      <c r="U961" s="1">
        <f t="shared" si="492"/>
        <v>1200000</v>
      </c>
    </row>
    <row r="962" spans="1:25" ht="30" hidden="1" x14ac:dyDescent="0.2">
      <c r="A962" s="28" t="s">
        <v>484</v>
      </c>
      <c r="B962" s="29">
        <v>11</v>
      </c>
      <c r="C962" s="30" t="s">
        <v>101</v>
      </c>
      <c r="D962" s="31">
        <v>3224</v>
      </c>
      <c r="E962" s="32" t="s">
        <v>155</v>
      </c>
      <c r="G962" s="1">
        <v>43000</v>
      </c>
      <c r="H962" s="1">
        <v>43000</v>
      </c>
      <c r="I962" s="1">
        <v>43000</v>
      </c>
      <c r="J962" s="1">
        <v>43000</v>
      </c>
      <c r="K962" s="1">
        <v>30210.77</v>
      </c>
      <c r="L962" s="33">
        <f t="shared" si="480"/>
        <v>70.257604651162794</v>
      </c>
      <c r="M962" s="1">
        <v>43000</v>
      </c>
      <c r="N962" s="1">
        <v>43000</v>
      </c>
      <c r="O962" s="1">
        <v>43000</v>
      </c>
      <c r="P962" s="1">
        <f t="shared" si="490"/>
        <v>43000</v>
      </c>
      <c r="Q962" s="1">
        <v>45000</v>
      </c>
      <c r="R962" s="1">
        <v>45000</v>
      </c>
      <c r="S962" s="1">
        <f t="shared" si="491"/>
        <v>45000</v>
      </c>
      <c r="T962" s="1">
        <v>45000</v>
      </c>
      <c r="U962" s="1">
        <f t="shared" si="492"/>
        <v>45000</v>
      </c>
    </row>
    <row r="963" spans="1:25" hidden="1" x14ac:dyDescent="0.2">
      <c r="A963" s="28" t="s">
        <v>484</v>
      </c>
      <c r="B963" s="29">
        <v>11</v>
      </c>
      <c r="C963" s="30" t="s">
        <v>101</v>
      </c>
      <c r="D963" s="31">
        <v>3225</v>
      </c>
      <c r="E963" s="32" t="s">
        <v>473</v>
      </c>
      <c r="G963" s="1">
        <v>20000</v>
      </c>
      <c r="H963" s="1">
        <v>20000</v>
      </c>
      <c r="I963" s="1">
        <v>20000</v>
      </c>
      <c r="J963" s="1">
        <v>20000</v>
      </c>
      <c r="K963" s="1">
        <v>23978.33</v>
      </c>
      <c r="L963" s="33">
        <f t="shared" si="480"/>
        <v>119.89165000000001</v>
      </c>
      <c r="M963" s="1">
        <v>20000</v>
      </c>
      <c r="N963" s="1">
        <v>20000</v>
      </c>
      <c r="O963" s="1">
        <v>20000</v>
      </c>
      <c r="P963" s="1">
        <f t="shared" si="490"/>
        <v>20000</v>
      </c>
      <c r="Q963" s="1">
        <v>30000</v>
      </c>
      <c r="R963" s="1">
        <v>30000</v>
      </c>
      <c r="S963" s="1">
        <f t="shared" si="491"/>
        <v>30000</v>
      </c>
      <c r="T963" s="1">
        <v>30000</v>
      </c>
      <c r="U963" s="1">
        <f t="shared" si="492"/>
        <v>30000</v>
      </c>
    </row>
    <row r="964" spans="1:25" hidden="1" x14ac:dyDescent="0.2">
      <c r="A964" s="28" t="s">
        <v>484</v>
      </c>
      <c r="B964" s="29">
        <v>11</v>
      </c>
      <c r="C964" s="30" t="s">
        <v>101</v>
      </c>
      <c r="D964" s="31">
        <v>3227</v>
      </c>
      <c r="E964" s="32" t="s">
        <v>487</v>
      </c>
      <c r="G964" s="1">
        <v>30000</v>
      </c>
      <c r="H964" s="1">
        <v>30000</v>
      </c>
      <c r="I964" s="1">
        <v>30000</v>
      </c>
      <c r="J964" s="1">
        <v>30000</v>
      </c>
      <c r="K964" s="1">
        <v>870.87</v>
      </c>
      <c r="L964" s="33">
        <f t="shared" si="480"/>
        <v>2.9028999999999998</v>
      </c>
      <c r="M964" s="1">
        <v>30000</v>
      </c>
      <c r="N964" s="1">
        <v>30000</v>
      </c>
      <c r="O964" s="1">
        <v>30000</v>
      </c>
      <c r="P964" s="1">
        <f t="shared" si="490"/>
        <v>30000</v>
      </c>
      <c r="Q964" s="1">
        <v>50000</v>
      </c>
      <c r="R964" s="1">
        <v>40000</v>
      </c>
      <c r="S964" s="1">
        <f t="shared" si="491"/>
        <v>40000</v>
      </c>
      <c r="T964" s="1">
        <v>40000</v>
      </c>
      <c r="U964" s="1">
        <f t="shared" si="492"/>
        <v>40000</v>
      </c>
    </row>
    <row r="965" spans="1:25" s="23" customFormat="1" ht="15.75" hidden="1" x14ac:dyDescent="0.2">
      <c r="A965" s="24" t="s">
        <v>484</v>
      </c>
      <c r="B965" s="25">
        <v>11</v>
      </c>
      <c r="C965" s="26" t="s">
        <v>101</v>
      </c>
      <c r="D965" s="27">
        <v>323</v>
      </c>
      <c r="E965" s="20"/>
      <c r="F965" s="20"/>
      <c r="G965" s="21">
        <f>SUM(G966:G974)</f>
        <v>1268000</v>
      </c>
      <c r="H965" s="21">
        <f t="shared" ref="H965:U965" si="497">SUM(H966:H974)</f>
        <v>1268000</v>
      </c>
      <c r="I965" s="21">
        <f t="shared" si="497"/>
        <v>1268000</v>
      </c>
      <c r="J965" s="21">
        <f t="shared" si="497"/>
        <v>1268000</v>
      </c>
      <c r="K965" s="21">
        <f t="shared" si="497"/>
        <v>725320.16</v>
      </c>
      <c r="L965" s="22">
        <f t="shared" si="480"/>
        <v>57.201905362776031</v>
      </c>
      <c r="M965" s="21">
        <f t="shared" si="497"/>
        <v>1163000</v>
      </c>
      <c r="N965" s="21">
        <f t="shared" si="497"/>
        <v>1163000</v>
      </c>
      <c r="O965" s="21">
        <f t="shared" si="497"/>
        <v>1320800</v>
      </c>
      <c r="P965" s="21">
        <f t="shared" si="497"/>
        <v>1320800</v>
      </c>
      <c r="Q965" s="21">
        <f t="shared" si="497"/>
        <v>1265000</v>
      </c>
      <c r="R965" s="21">
        <f t="shared" si="497"/>
        <v>1355000</v>
      </c>
      <c r="S965" s="21">
        <f t="shared" si="497"/>
        <v>1355000</v>
      </c>
      <c r="T965" s="21">
        <f t="shared" si="497"/>
        <v>1356000</v>
      </c>
      <c r="U965" s="21">
        <f t="shared" si="497"/>
        <v>1356000</v>
      </c>
      <c r="V965" s="21"/>
      <c r="W965" s="21"/>
      <c r="X965" s="21"/>
      <c r="Y965" s="12"/>
    </row>
    <row r="966" spans="1:25" hidden="1" x14ac:dyDescent="0.2">
      <c r="A966" s="28" t="s">
        <v>484</v>
      </c>
      <c r="B966" s="29">
        <v>11</v>
      </c>
      <c r="C966" s="30" t="s">
        <v>101</v>
      </c>
      <c r="D966" s="31">
        <v>3231</v>
      </c>
      <c r="E966" s="32" t="s">
        <v>52</v>
      </c>
      <c r="G966" s="1">
        <v>130000</v>
      </c>
      <c r="H966" s="1">
        <v>130000</v>
      </c>
      <c r="I966" s="1">
        <v>130000</v>
      </c>
      <c r="J966" s="1">
        <v>130000</v>
      </c>
      <c r="K966" s="1">
        <v>89449.02</v>
      </c>
      <c r="L966" s="33">
        <f t="shared" si="480"/>
        <v>68.806938461538465</v>
      </c>
      <c r="M966" s="1">
        <v>130000</v>
      </c>
      <c r="N966" s="1">
        <v>130000</v>
      </c>
      <c r="O966" s="1">
        <v>130000</v>
      </c>
      <c r="P966" s="1">
        <f t="shared" si="490"/>
        <v>130000</v>
      </c>
      <c r="Q966" s="1">
        <v>130000</v>
      </c>
      <c r="R966" s="1">
        <v>130000</v>
      </c>
      <c r="S966" s="1">
        <f t="shared" si="491"/>
        <v>130000</v>
      </c>
      <c r="T966" s="1">
        <v>130000</v>
      </c>
      <c r="U966" s="1">
        <f t="shared" si="492"/>
        <v>130000</v>
      </c>
    </row>
    <row r="967" spans="1:25" hidden="1" x14ac:dyDescent="0.2">
      <c r="A967" s="28" t="s">
        <v>484</v>
      </c>
      <c r="B967" s="29">
        <v>11</v>
      </c>
      <c r="C967" s="30" t="s">
        <v>101</v>
      </c>
      <c r="D967" s="31">
        <v>3232</v>
      </c>
      <c r="E967" s="32" t="s">
        <v>53</v>
      </c>
      <c r="G967" s="1">
        <v>700000</v>
      </c>
      <c r="H967" s="1">
        <v>700000</v>
      </c>
      <c r="I967" s="1">
        <v>700000</v>
      </c>
      <c r="J967" s="1">
        <v>700000</v>
      </c>
      <c r="K967" s="1">
        <v>321450.92</v>
      </c>
      <c r="L967" s="33">
        <f t="shared" si="480"/>
        <v>45.921559999999999</v>
      </c>
      <c r="M967" s="1">
        <v>600000</v>
      </c>
      <c r="N967" s="1">
        <v>600000</v>
      </c>
      <c r="O967" s="69">
        <v>627800</v>
      </c>
      <c r="P967" s="1">
        <f t="shared" si="490"/>
        <v>627800</v>
      </c>
      <c r="Q967" s="1">
        <v>700000</v>
      </c>
      <c r="R967" s="1">
        <v>700000</v>
      </c>
      <c r="S967" s="1">
        <f t="shared" si="491"/>
        <v>700000</v>
      </c>
      <c r="T967" s="1">
        <v>700000</v>
      </c>
      <c r="U967" s="1">
        <f t="shared" si="492"/>
        <v>700000</v>
      </c>
    </row>
    <row r="968" spans="1:25" hidden="1" x14ac:dyDescent="0.2">
      <c r="A968" s="28" t="s">
        <v>484</v>
      </c>
      <c r="B968" s="29">
        <v>11</v>
      </c>
      <c r="C968" s="30" t="s">
        <v>101</v>
      </c>
      <c r="D968" s="31">
        <v>3233</v>
      </c>
      <c r="E968" s="32" t="s">
        <v>54</v>
      </c>
      <c r="G968" s="1">
        <v>50000</v>
      </c>
      <c r="H968" s="1">
        <v>50000</v>
      </c>
      <c r="I968" s="1">
        <v>50000</v>
      </c>
      <c r="J968" s="1">
        <v>50000</v>
      </c>
      <c r="K968" s="1">
        <v>39839.69</v>
      </c>
      <c r="L968" s="33">
        <f t="shared" si="480"/>
        <v>79.679379999999995</v>
      </c>
      <c r="M968" s="1">
        <v>50000</v>
      </c>
      <c r="N968" s="1">
        <v>50000</v>
      </c>
      <c r="O968" s="1">
        <v>50000</v>
      </c>
      <c r="P968" s="1">
        <f t="shared" si="490"/>
        <v>50000</v>
      </c>
      <c r="Q968" s="1">
        <v>50000</v>
      </c>
      <c r="R968" s="1">
        <v>50000</v>
      </c>
      <c r="S968" s="1">
        <f t="shared" si="491"/>
        <v>50000</v>
      </c>
      <c r="T968" s="1">
        <v>50000</v>
      </c>
      <c r="U968" s="1">
        <f t="shared" si="492"/>
        <v>50000</v>
      </c>
    </row>
    <row r="969" spans="1:25" hidden="1" x14ac:dyDescent="0.2">
      <c r="A969" s="28" t="s">
        <v>484</v>
      </c>
      <c r="B969" s="29">
        <v>11</v>
      </c>
      <c r="C969" s="30" t="s">
        <v>101</v>
      </c>
      <c r="D969" s="31">
        <v>3234</v>
      </c>
      <c r="E969" s="32" t="s">
        <v>55</v>
      </c>
      <c r="G969" s="1">
        <v>10000</v>
      </c>
      <c r="H969" s="1">
        <v>10000</v>
      </c>
      <c r="I969" s="1">
        <v>10000</v>
      </c>
      <c r="J969" s="1">
        <v>10000</v>
      </c>
      <c r="K969" s="1">
        <v>5830.45</v>
      </c>
      <c r="L969" s="33">
        <f t="shared" si="480"/>
        <v>58.304500000000004</v>
      </c>
      <c r="M969" s="1">
        <v>10000</v>
      </c>
      <c r="N969" s="1">
        <v>10000</v>
      </c>
      <c r="O969" s="1">
        <v>10000</v>
      </c>
      <c r="P969" s="1">
        <f t="shared" si="490"/>
        <v>10000</v>
      </c>
      <c r="Q969" s="1">
        <v>10000</v>
      </c>
      <c r="R969" s="1">
        <v>10000</v>
      </c>
      <c r="S969" s="1">
        <f t="shared" si="491"/>
        <v>10000</v>
      </c>
      <c r="T969" s="1">
        <v>10000</v>
      </c>
      <c r="U969" s="1">
        <f t="shared" si="492"/>
        <v>10000</v>
      </c>
    </row>
    <row r="970" spans="1:25" hidden="1" x14ac:dyDescent="0.2">
      <c r="A970" s="28" t="s">
        <v>484</v>
      </c>
      <c r="B970" s="29">
        <v>11</v>
      </c>
      <c r="C970" s="30" t="s">
        <v>101</v>
      </c>
      <c r="D970" s="31">
        <v>3235</v>
      </c>
      <c r="E970" s="32" t="s">
        <v>56</v>
      </c>
      <c r="G970" s="1">
        <v>50000</v>
      </c>
      <c r="H970" s="1">
        <v>50000</v>
      </c>
      <c r="I970" s="1">
        <v>50000</v>
      </c>
      <c r="J970" s="1">
        <v>50000</v>
      </c>
      <c r="K970" s="1">
        <v>33548.410000000003</v>
      </c>
      <c r="L970" s="33">
        <f t="shared" si="480"/>
        <v>67.096820000000008</v>
      </c>
      <c r="M970" s="1">
        <v>45000</v>
      </c>
      <c r="N970" s="1">
        <v>45000</v>
      </c>
      <c r="O970" s="69">
        <f>45000+40000</f>
        <v>85000</v>
      </c>
      <c r="P970" s="1">
        <f t="shared" si="490"/>
        <v>85000</v>
      </c>
      <c r="Q970" s="1">
        <v>45000</v>
      </c>
      <c r="R970" s="69">
        <v>45000</v>
      </c>
      <c r="S970" s="1">
        <f t="shared" si="491"/>
        <v>45000</v>
      </c>
      <c r="T970" s="69">
        <v>46000</v>
      </c>
      <c r="U970" s="1">
        <f t="shared" si="492"/>
        <v>46000</v>
      </c>
    </row>
    <row r="971" spans="1:25" hidden="1" x14ac:dyDescent="0.2">
      <c r="A971" s="28" t="s">
        <v>484</v>
      </c>
      <c r="B971" s="29">
        <v>11</v>
      </c>
      <c r="C971" s="30" t="s">
        <v>101</v>
      </c>
      <c r="D971" s="31">
        <v>3236</v>
      </c>
      <c r="E971" s="32" t="s">
        <v>57</v>
      </c>
      <c r="G971" s="1">
        <v>20000</v>
      </c>
      <c r="H971" s="1">
        <v>20000</v>
      </c>
      <c r="I971" s="1">
        <v>20000</v>
      </c>
      <c r="J971" s="1">
        <v>20000</v>
      </c>
      <c r="K971" s="1">
        <v>4267.53</v>
      </c>
      <c r="L971" s="33">
        <f t="shared" si="480"/>
        <v>21.33765</v>
      </c>
      <c r="M971" s="1">
        <v>20000</v>
      </c>
      <c r="N971" s="1">
        <v>20000</v>
      </c>
      <c r="O971" s="69">
        <v>20000</v>
      </c>
      <c r="P971" s="1">
        <f t="shared" si="490"/>
        <v>20000</v>
      </c>
      <c r="Q971" s="1">
        <v>20000</v>
      </c>
      <c r="R971" s="69">
        <v>20000</v>
      </c>
      <c r="S971" s="1">
        <f t="shared" si="491"/>
        <v>20000</v>
      </c>
      <c r="T971" s="69">
        <v>20000</v>
      </c>
      <c r="U971" s="1">
        <f t="shared" si="492"/>
        <v>20000</v>
      </c>
    </row>
    <row r="972" spans="1:25" hidden="1" x14ac:dyDescent="0.2">
      <c r="A972" s="28" t="s">
        <v>484</v>
      </c>
      <c r="B972" s="29">
        <v>11</v>
      </c>
      <c r="C972" s="30" t="s">
        <v>101</v>
      </c>
      <c r="D972" s="31">
        <v>3237</v>
      </c>
      <c r="E972" s="32" t="s">
        <v>58</v>
      </c>
      <c r="G972" s="1">
        <v>60000</v>
      </c>
      <c r="H972" s="1">
        <v>60000</v>
      </c>
      <c r="I972" s="1">
        <v>60000</v>
      </c>
      <c r="J972" s="1">
        <v>60000</v>
      </c>
      <c r="K972" s="1">
        <v>16227.5</v>
      </c>
      <c r="L972" s="33">
        <f t="shared" si="480"/>
        <v>27.045833333333334</v>
      </c>
      <c r="M972" s="1">
        <v>60000</v>
      </c>
      <c r="N972" s="1">
        <v>60000</v>
      </c>
      <c r="O972" s="1">
        <v>60000</v>
      </c>
      <c r="P972" s="1">
        <f t="shared" si="490"/>
        <v>60000</v>
      </c>
      <c r="Q972" s="1">
        <v>60000</v>
      </c>
      <c r="R972" s="1">
        <v>60000</v>
      </c>
      <c r="S972" s="1">
        <f t="shared" si="491"/>
        <v>60000</v>
      </c>
      <c r="T972" s="1">
        <v>60000</v>
      </c>
      <c r="U972" s="1">
        <f t="shared" si="492"/>
        <v>60000</v>
      </c>
    </row>
    <row r="973" spans="1:25" hidden="1" x14ac:dyDescent="0.2">
      <c r="A973" s="28" t="s">
        <v>484</v>
      </c>
      <c r="B973" s="29">
        <v>11</v>
      </c>
      <c r="C973" s="30" t="s">
        <v>101</v>
      </c>
      <c r="D973" s="31">
        <v>3238</v>
      </c>
      <c r="E973" s="32" t="s">
        <v>59</v>
      </c>
      <c r="G973" s="1">
        <v>18000</v>
      </c>
      <c r="H973" s="1">
        <v>18000</v>
      </c>
      <c r="I973" s="1">
        <v>18000</v>
      </c>
      <c r="J973" s="1">
        <v>18000</v>
      </c>
      <c r="K973" s="1">
        <v>83177.66</v>
      </c>
      <c r="L973" s="33">
        <f t="shared" si="480"/>
        <v>462.09811111111111</v>
      </c>
      <c r="M973" s="1">
        <v>18000</v>
      </c>
      <c r="N973" s="1">
        <v>18000</v>
      </c>
      <c r="O973" s="1">
        <v>18000</v>
      </c>
      <c r="P973" s="1">
        <f t="shared" si="490"/>
        <v>18000</v>
      </c>
      <c r="Q973" s="1">
        <v>20000</v>
      </c>
      <c r="R973" s="1">
        <v>20000</v>
      </c>
      <c r="S973" s="1">
        <f t="shared" si="491"/>
        <v>20000</v>
      </c>
      <c r="T973" s="1">
        <v>20000</v>
      </c>
      <c r="U973" s="1">
        <f t="shared" si="492"/>
        <v>20000</v>
      </c>
    </row>
    <row r="974" spans="1:25" hidden="1" x14ac:dyDescent="0.2">
      <c r="A974" s="28" t="s">
        <v>484</v>
      </c>
      <c r="B974" s="29">
        <v>11</v>
      </c>
      <c r="C974" s="30" t="s">
        <v>101</v>
      </c>
      <c r="D974" s="31">
        <v>3239</v>
      </c>
      <c r="E974" s="32" t="s">
        <v>60</v>
      </c>
      <c r="G974" s="1">
        <v>230000</v>
      </c>
      <c r="H974" s="1">
        <v>230000</v>
      </c>
      <c r="I974" s="1">
        <v>230000</v>
      </c>
      <c r="J974" s="1">
        <v>230000</v>
      </c>
      <c r="K974" s="1">
        <v>131528.98000000001</v>
      </c>
      <c r="L974" s="33">
        <f t="shared" si="480"/>
        <v>57.186513043478271</v>
      </c>
      <c r="M974" s="1">
        <v>230000</v>
      </c>
      <c r="N974" s="1">
        <v>230000</v>
      </c>
      <c r="O974" s="1">
        <v>320000</v>
      </c>
      <c r="P974" s="1">
        <f t="shared" si="490"/>
        <v>320000</v>
      </c>
      <c r="Q974" s="1">
        <v>230000</v>
      </c>
      <c r="R974" s="1">
        <v>320000</v>
      </c>
      <c r="S974" s="1">
        <f t="shared" si="491"/>
        <v>320000</v>
      </c>
      <c r="T974" s="1">
        <v>320000</v>
      </c>
      <c r="U974" s="1">
        <f t="shared" si="492"/>
        <v>320000</v>
      </c>
    </row>
    <row r="975" spans="1:25" s="23" customFormat="1" ht="15.75" hidden="1" x14ac:dyDescent="0.2">
      <c r="A975" s="24" t="s">
        <v>484</v>
      </c>
      <c r="B975" s="25">
        <v>11</v>
      </c>
      <c r="C975" s="26" t="s">
        <v>101</v>
      </c>
      <c r="D975" s="27">
        <v>324</v>
      </c>
      <c r="E975" s="20"/>
      <c r="F975" s="20"/>
      <c r="G975" s="21">
        <f>SUM(G976)</f>
        <v>10000</v>
      </c>
      <c r="H975" s="21">
        <f t="shared" ref="H975:U975" si="498">SUM(H976)</f>
        <v>10000</v>
      </c>
      <c r="I975" s="21">
        <f t="shared" si="498"/>
        <v>10000</v>
      </c>
      <c r="J975" s="21">
        <f t="shared" si="498"/>
        <v>10000</v>
      </c>
      <c r="K975" s="21">
        <f t="shared" si="498"/>
        <v>0</v>
      </c>
      <c r="L975" s="22">
        <f t="shared" si="480"/>
        <v>0</v>
      </c>
      <c r="M975" s="21">
        <f t="shared" si="498"/>
        <v>10000</v>
      </c>
      <c r="N975" s="21">
        <f t="shared" si="498"/>
        <v>10000</v>
      </c>
      <c r="O975" s="21">
        <f t="shared" si="498"/>
        <v>10000</v>
      </c>
      <c r="P975" s="21">
        <f t="shared" si="498"/>
        <v>10000</v>
      </c>
      <c r="Q975" s="21">
        <f t="shared" si="498"/>
        <v>10000</v>
      </c>
      <c r="R975" s="21">
        <f t="shared" si="498"/>
        <v>10000</v>
      </c>
      <c r="S975" s="21">
        <f t="shared" si="498"/>
        <v>10000</v>
      </c>
      <c r="T975" s="21">
        <f t="shared" si="498"/>
        <v>10000</v>
      </c>
      <c r="U975" s="21">
        <f t="shared" si="498"/>
        <v>10000</v>
      </c>
      <c r="V975" s="21"/>
      <c r="W975" s="21"/>
      <c r="X975" s="21"/>
      <c r="Y975" s="12"/>
    </row>
    <row r="976" spans="1:25" ht="30" hidden="1" x14ac:dyDescent="0.2">
      <c r="A976" s="28" t="s">
        <v>484</v>
      </c>
      <c r="B976" s="29">
        <v>11</v>
      </c>
      <c r="C976" s="30" t="s">
        <v>101</v>
      </c>
      <c r="D976" s="31">
        <v>3241</v>
      </c>
      <c r="E976" s="32" t="s">
        <v>205</v>
      </c>
      <c r="G976" s="1">
        <v>10000</v>
      </c>
      <c r="H976" s="1">
        <v>10000</v>
      </c>
      <c r="I976" s="1">
        <v>10000</v>
      </c>
      <c r="J976" s="1">
        <v>10000</v>
      </c>
      <c r="K976" s="1">
        <v>0</v>
      </c>
      <c r="L976" s="33">
        <f t="shared" si="480"/>
        <v>0</v>
      </c>
      <c r="M976" s="1">
        <v>10000</v>
      </c>
      <c r="N976" s="1">
        <v>10000</v>
      </c>
      <c r="O976" s="1">
        <v>10000</v>
      </c>
      <c r="P976" s="1">
        <f t="shared" si="490"/>
        <v>10000</v>
      </c>
      <c r="Q976" s="1">
        <v>10000</v>
      </c>
      <c r="R976" s="1">
        <v>10000</v>
      </c>
      <c r="S976" s="1">
        <f t="shared" si="491"/>
        <v>10000</v>
      </c>
      <c r="T976" s="1">
        <v>10000</v>
      </c>
      <c r="U976" s="1">
        <f t="shared" si="492"/>
        <v>10000</v>
      </c>
    </row>
    <row r="977" spans="1:25" s="23" customFormat="1" ht="15.75" hidden="1" x14ac:dyDescent="0.2">
      <c r="A977" s="24" t="s">
        <v>484</v>
      </c>
      <c r="B977" s="25">
        <v>11</v>
      </c>
      <c r="C977" s="26" t="s">
        <v>101</v>
      </c>
      <c r="D977" s="27">
        <v>329</v>
      </c>
      <c r="E977" s="20"/>
      <c r="F977" s="20"/>
      <c r="G977" s="21">
        <f>SUM(G978:G982)</f>
        <v>485000</v>
      </c>
      <c r="H977" s="21">
        <f t="shared" ref="H977:U977" si="499">SUM(H978:H982)</f>
        <v>485000</v>
      </c>
      <c r="I977" s="21">
        <f t="shared" si="499"/>
        <v>485000</v>
      </c>
      <c r="J977" s="21">
        <f t="shared" si="499"/>
        <v>485000</v>
      </c>
      <c r="K977" s="21">
        <f t="shared" si="499"/>
        <v>309247.53000000003</v>
      </c>
      <c r="L977" s="22">
        <f t="shared" si="480"/>
        <v>63.762377319587635</v>
      </c>
      <c r="M977" s="21">
        <f t="shared" si="499"/>
        <v>485000</v>
      </c>
      <c r="N977" s="21">
        <f t="shared" si="499"/>
        <v>485000</v>
      </c>
      <c r="O977" s="21">
        <f t="shared" si="499"/>
        <v>722000</v>
      </c>
      <c r="P977" s="21">
        <f t="shared" si="499"/>
        <v>722000</v>
      </c>
      <c r="Q977" s="21">
        <f t="shared" si="499"/>
        <v>505000</v>
      </c>
      <c r="R977" s="21">
        <f t="shared" si="499"/>
        <v>535000</v>
      </c>
      <c r="S977" s="21">
        <f t="shared" si="499"/>
        <v>535000</v>
      </c>
      <c r="T977" s="21">
        <f t="shared" si="499"/>
        <v>535000</v>
      </c>
      <c r="U977" s="21">
        <f t="shared" si="499"/>
        <v>535000</v>
      </c>
      <c r="V977" s="21"/>
      <c r="W977" s="21"/>
      <c r="X977" s="21"/>
      <c r="Y977" s="12"/>
    </row>
    <row r="978" spans="1:25" ht="30" hidden="1" x14ac:dyDescent="0.2">
      <c r="A978" s="28" t="s">
        <v>484</v>
      </c>
      <c r="B978" s="29">
        <v>11</v>
      </c>
      <c r="C978" s="30" t="s">
        <v>101</v>
      </c>
      <c r="D978" s="31">
        <v>3291</v>
      </c>
      <c r="E978" s="32" t="s">
        <v>474</v>
      </c>
      <c r="G978" s="1">
        <v>300000</v>
      </c>
      <c r="H978" s="1">
        <v>300000</v>
      </c>
      <c r="I978" s="1">
        <v>300000</v>
      </c>
      <c r="J978" s="1">
        <v>300000</v>
      </c>
      <c r="K978" s="1">
        <v>247106.5</v>
      </c>
      <c r="L978" s="33">
        <f t="shared" si="480"/>
        <v>82.368833333333342</v>
      </c>
      <c r="M978" s="1">
        <v>300000</v>
      </c>
      <c r="N978" s="1">
        <v>300000</v>
      </c>
      <c r="O978" s="1">
        <v>330000</v>
      </c>
      <c r="P978" s="1">
        <f t="shared" si="490"/>
        <v>330000</v>
      </c>
      <c r="Q978" s="1">
        <v>300000</v>
      </c>
      <c r="R978" s="1">
        <v>330000</v>
      </c>
      <c r="S978" s="1">
        <f t="shared" si="491"/>
        <v>330000</v>
      </c>
      <c r="T978" s="1">
        <v>330000</v>
      </c>
      <c r="U978" s="1">
        <f t="shared" si="492"/>
        <v>330000</v>
      </c>
    </row>
    <row r="979" spans="1:25" hidden="1" x14ac:dyDescent="0.2">
      <c r="A979" s="28" t="s">
        <v>484</v>
      </c>
      <c r="B979" s="29">
        <v>11</v>
      </c>
      <c r="C979" s="30" t="s">
        <v>101</v>
      </c>
      <c r="D979" s="31">
        <v>3292</v>
      </c>
      <c r="E979" s="32" t="s">
        <v>63</v>
      </c>
      <c r="G979" s="1">
        <v>90000</v>
      </c>
      <c r="H979" s="1">
        <v>90000</v>
      </c>
      <c r="I979" s="1">
        <v>90000</v>
      </c>
      <c r="J979" s="1">
        <v>90000</v>
      </c>
      <c r="K979" s="1">
        <v>10504.95</v>
      </c>
      <c r="L979" s="33">
        <f t="shared" si="480"/>
        <v>11.672166666666667</v>
      </c>
      <c r="M979" s="1">
        <v>90000</v>
      </c>
      <c r="N979" s="1">
        <v>90000</v>
      </c>
      <c r="O979" s="1">
        <v>90000</v>
      </c>
      <c r="P979" s="1">
        <f t="shared" si="490"/>
        <v>90000</v>
      </c>
      <c r="Q979" s="1">
        <v>100000</v>
      </c>
      <c r="R979" s="1">
        <v>100000</v>
      </c>
      <c r="S979" s="1">
        <f t="shared" si="491"/>
        <v>100000</v>
      </c>
      <c r="T979" s="1">
        <v>100000</v>
      </c>
      <c r="U979" s="1">
        <f t="shared" si="492"/>
        <v>100000</v>
      </c>
    </row>
    <row r="980" spans="1:25" hidden="1" x14ac:dyDescent="0.2">
      <c r="A980" s="28" t="s">
        <v>484</v>
      </c>
      <c r="B980" s="29">
        <v>11</v>
      </c>
      <c r="C980" s="30" t="s">
        <v>101</v>
      </c>
      <c r="D980" s="31">
        <v>3293</v>
      </c>
      <c r="E980" s="32" t="s">
        <v>64</v>
      </c>
      <c r="G980" s="1">
        <v>60000</v>
      </c>
      <c r="H980" s="1">
        <v>60000</v>
      </c>
      <c r="I980" s="1">
        <v>60000</v>
      </c>
      <c r="J980" s="1">
        <v>60000</v>
      </c>
      <c r="K980" s="1">
        <v>19652.77</v>
      </c>
      <c r="L980" s="33">
        <f t="shared" si="480"/>
        <v>32.754616666666671</v>
      </c>
      <c r="M980" s="1">
        <v>60000</v>
      </c>
      <c r="N980" s="1">
        <v>60000</v>
      </c>
      <c r="O980" s="1">
        <v>60000</v>
      </c>
      <c r="P980" s="1">
        <f t="shared" si="490"/>
        <v>60000</v>
      </c>
      <c r="Q980" s="1">
        <v>60000</v>
      </c>
      <c r="R980" s="1">
        <v>60000</v>
      </c>
      <c r="S980" s="1">
        <f t="shared" si="491"/>
        <v>60000</v>
      </c>
      <c r="T980" s="1">
        <v>60000</v>
      </c>
      <c r="U980" s="1">
        <f t="shared" si="492"/>
        <v>60000</v>
      </c>
    </row>
    <row r="981" spans="1:25" hidden="1" x14ac:dyDescent="0.2">
      <c r="A981" s="28" t="s">
        <v>484</v>
      </c>
      <c r="B981" s="29">
        <v>11</v>
      </c>
      <c r="C981" s="30" t="s">
        <v>101</v>
      </c>
      <c r="D981" s="31">
        <v>3295</v>
      </c>
      <c r="E981" s="32" t="s">
        <v>66</v>
      </c>
      <c r="G981" s="1">
        <v>10000</v>
      </c>
      <c r="H981" s="1">
        <v>10000</v>
      </c>
      <c r="I981" s="1">
        <v>10000</v>
      </c>
      <c r="J981" s="1">
        <v>10000</v>
      </c>
      <c r="K981" s="1">
        <v>29936.55</v>
      </c>
      <c r="L981" s="33">
        <f t="shared" si="480"/>
        <v>299.3655</v>
      </c>
      <c r="M981" s="1">
        <v>10000</v>
      </c>
      <c r="N981" s="1">
        <v>10000</v>
      </c>
      <c r="O981" s="1">
        <v>10000</v>
      </c>
      <c r="P981" s="1">
        <f t="shared" si="490"/>
        <v>10000</v>
      </c>
      <c r="Q981" s="1">
        <v>20000</v>
      </c>
      <c r="R981" s="1">
        <v>20000</v>
      </c>
      <c r="S981" s="1">
        <f t="shared" si="491"/>
        <v>20000</v>
      </c>
      <c r="T981" s="1">
        <v>20000</v>
      </c>
      <c r="U981" s="1">
        <f t="shared" si="492"/>
        <v>20000</v>
      </c>
    </row>
    <row r="982" spans="1:25" hidden="1" x14ac:dyDescent="0.2">
      <c r="A982" s="28" t="s">
        <v>484</v>
      </c>
      <c r="B982" s="29">
        <v>11</v>
      </c>
      <c r="C982" s="30" t="s">
        <v>101</v>
      </c>
      <c r="D982" s="31">
        <v>3299</v>
      </c>
      <c r="E982" s="32" t="s">
        <v>67</v>
      </c>
      <c r="G982" s="1">
        <v>25000</v>
      </c>
      <c r="H982" s="1">
        <v>25000</v>
      </c>
      <c r="I982" s="1">
        <v>25000</v>
      </c>
      <c r="J982" s="1">
        <v>25000</v>
      </c>
      <c r="K982" s="1">
        <v>2046.76</v>
      </c>
      <c r="L982" s="33">
        <f t="shared" si="480"/>
        <v>8.1870399999999997</v>
      </c>
      <c r="M982" s="1">
        <v>25000</v>
      </c>
      <c r="N982" s="1">
        <v>25000</v>
      </c>
      <c r="O982" s="1">
        <v>232000</v>
      </c>
      <c r="P982" s="1">
        <f t="shared" si="490"/>
        <v>232000</v>
      </c>
      <c r="Q982" s="1">
        <v>25000</v>
      </c>
      <c r="R982" s="1">
        <v>25000</v>
      </c>
      <c r="S982" s="1">
        <f t="shared" si="491"/>
        <v>25000</v>
      </c>
      <c r="T982" s="1">
        <v>25000</v>
      </c>
      <c r="U982" s="1">
        <f t="shared" si="492"/>
        <v>25000</v>
      </c>
    </row>
    <row r="983" spans="1:25" s="23" customFormat="1" ht="15.75" hidden="1" x14ac:dyDescent="0.2">
      <c r="A983" s="24" t="s">
        <v>484</v>
      </c>
      <c r="B983" s="25">
        <v>11</v>
      </c>
      <c r="C983" s="26" t="s">
        <v>101</v>
      </c>
      <c r="D983" s="27">
        <v>343</v>
      </c>
      <c r="E983" s="20"/>
      <c r="F983" s="20"/>
      <c r="G983" s="21">
        <f>SUM(G984:G986)</f>
        <v>13200</v>
      </c>
      <c r="H983" s="21">
        <f t="shared" ref="H983:U983" si="500">SUM(H984:H986)</f>
        <v>13200</v>
      </c>
      <c r="I983" s="21">
        <f t="shared" si="500"/>
        <v>13200</v>
      </c>
      <c r="J983" s="21">
        <f t="shared" si="500"/>
        <v>13200</v>
      </c>
      <c r="K983" s="21">
        <f t="shared" si="500"/>
        <v>641.79999999999995</v>
      </c>
      <c r="L983" s="22">
        <f t="shared" si="480"/>
        <v>4.8621212121212123</v>
      </c>
      <c r="M983" s="21">
        <f t="shared" si="500"/>
        <v>13200</v>
      </c>
      <c r="N983" s="21">
        <f t="shared" si="500"/>
        <v>13200</v>
      </c>
      <c r="O983" s="21">
        <f t="shared" si="500"/>
        <v>13200</v>
      </c>
      <c r="P983" s="21">
        <f t="shared" si="500"/>
        <v>13200</v>
      </c>
      <c r="Q983" s="21">
        <f t="shared" si="500"/>
        <v>13200</v>
      </c>
      <c r="R983" s="21">
        <f t="shared" si="500"/>
        <v>10000</v>
      </c>
      <c r="S983" s="21">
        <f t="shared" si="500"/>
        <v>10000</v>
      </c>
      <c r="T983" s="21">
        <f t="shared" si="500"/>
        <v>9000</v>
      </c>
      <c r="U983" s="21">
        <f t="shared" si="500"/>
        <v>9000</v>
      </c>
      <c r="V983" s="21"/>
      <c r="W983" s="21"/>
      <c r="X983" s="21"/>
      <c r="Y983" s="12"/>
    </row>
    <row r="984" spans="1:25" hidden="1" x14ac:dyDescent="0.2">
      <c r="A984" s="28" t="s">
        <v>484</v>
      </c>
      <c r="B984" s="29">
        <v>11</v>
      </c>
      <c r="C984" s="30" t="s">
        <v>101</v>
      </c>
      <c r="D984" s="31">
        <v>3431</v>
      </c>
      <c r="E984" s="32" t="s">
        <v>68</v>
      </c>
      <c r="G984" s="1">
        <v>3600</v>
      </c>
      <c r="H984" s="1">
        <v>3600</v>
      </c>
      <c r="I984" s="1">
        <v>3600</v>
      </c>
      <c r="J984" s="1">
        <v>3600</v>
      </c>
      <c r="K984" s="1">
        <v>135</v>
      </c>
      <c r="L984" s="33">
        <f t="shared" si="480"/>
        <v>3.75</v>
      </c>
      <c r="M984" s="1">
        <v>3600</v>
      </c>
      <c r="N984" s="1">
        <v>3600</v>
      </c>
      <c r="O984" s="1">
        <v>3600</v>
      </c>
      <c r="P984" s="1">
        <f t="shared" si="490"/>
        <v>3600</v>
      </c>
      <c r="Q984" s="1">
        <v>3600</v>
      </c>
      <c r="R984" s="1">
        <v>3500</v>
      </c>
      <c r="S984" s="1">
        <f t="shared" si="491"/>
        <v>3500</v>
      </c>
      <c r="T984" s="1">
        <v>3000</v>
      </c>
      <c r="U984" s="1">
        <f t="shared" si="492"/>
        <v>3000</v>
      </c>
    </row>
    <row r="985" spans="1:25" hidden="1" x14ac:dyDescent="0.2">
      <c r="A985" s="28" t="s">
        <v>484</v>
      </c>
      <c r="B985" s="29">
        <v>11</v>
      </c>
      <c r="C985" s="30" t="s">
        <v>101</v>
      </c>
      <c r="D985" s="31">
        <v>3433</v>
      </c>
      <c r="E985" s="32" t="s">
        <v>69</v>
      </c>
      <c r="G985" s="1">
        <v>3600</v>
      </c>
      <c r="H985" s="1">
        <v>3600</v>
      </c>
      <c r="I985" s="1">
        <v>3600</v>
      </c>
      <c r="J985" s="1">
        <v>3600</v>
      </c>
      <c r="K985" s="1">
        <v>106.8</v>
      </c>
      <c r="L985" s="33">
        <f t="shared" si="480"/>
        <v>2.9666666666666668</v>
      </c>
      <c r="M985" s="1">
        <v>3600</v>
      </c>
      <c r="N985" s="1">
        <v>3600</v>
      </c>
      <c r="O985" s="1">
        <v>3600</v>
      </c>
      <c r="P985" s="1">
        <f t="shared" si="490"/>
        <v>3600</v>
      </c>
      <c r="Q985" s="1">
        <v>3600</v>
      </c>
      <c r="R985" s="1">
        <v>3500</v>
      </c>
      <c r="S985" s="1">
        <f t="shared" si="491"/>
        <v>3500</v>
      </c>
      <c r="T985" s="1">
        <v>3000</v>
      </c>
      <c r="U985" s="1">
        <f t="shared" si="492"/>
        <v>3000</v>
      </c>
    </row>
    <row r="986" spans="1:25" hidden="1" x14ac:dyDescent="0.2">
      <c r="A986" s="28" t="s">
        <v>484</v>
      </c>
      <c r="B986" s="29">
        <v>11</v>
      </c>
      <c r="C986" s="30" t="s">
        <v>101</v>
      </c>
      <c r="D986" s="31">
        <v>3434</v>
      </c>
      <c r="E986" s="32" t="s">
        <v>70</v>
      </c>
      <c r="G986" s="1">
        <v>6000</v>
      </c>
      <c r="H986" s="1">
        <v>6000</v>
      </c>
      <c r="I986" s="1">
        <v>6000</v>
      </c>
      <c r="J986" s="1">
        <v>6000</v>
      </c>
      <c r="K986" s="1">
        <v>400</v>
      </c>
      <c r="L986" s="33">
        <f t="shared" si="480"/>
        <v>6.666666666666667</v>
      </c>
      <c r="M986" s="1">
        <v>6000</v>
      </c>
      <c r="N986" s="1">
        <v>6000</v>
      </c>
      <c r="O986" s="1">
        <v>6000</v>
      </c>
      <c r="P986" s="1">
        <f t="shared" si="490"/>
        <v>6000</v>
      </c>
      <c r="Q986" s="1">
        <v>6000</v>
      </c>
      <c r="R986" s="1">
        <v>3000</v>
      </c>
      <c r="S986" s="1">
        <f t="shared" si="491"/>
        <v>3000</v>
      </c>
      <c r="T986" s="1">
        <v>3000</v>
      </c>
      <c r="U986" s="1">
        <f t="shared" si="492"/>
        <v>3000</v>
      </c>
    </row>
    <row r="987" spans="1:25" s="23" customFormat="1" ht="15.75" hidden="1" x14ac:dyDescent="0.2">
      <c r="A987" s="90" t="s">
        <v>484</v>
      </c>
      <c r="B987" s="91">
        <v>11</v>
      </c>
      <c r="C987" s="70" t="s">
        <v>101</v>
      </c>
      <c r="D987" s="71">
        <v>386</v>
      </c>
      <c r="E987" s="20"/>
      <c r="F987" s="20"/>
      <c r="G987" s="21">
        <f t="shared" ref="G987:N987" si="501">G988</f>
        <v>0</v>
      </c>
      <c r="H987" s="21">
        <f t="shared" si="501"/>
        <v>0</v>
      </c>
      <c r="I987" s="21">
        <f t="shared" si="501"/>
        <v>0</v>
      </c>
      <c r="J987" s="21">
        <f t="shared" si="501"/>
        <v>0</v>
      </c>
      <c r="K987" s="21">
        <f t="shared" si="501"/>
        <v>0</v>
      </c>
      <c r="L987" s="22" t="str">
        <f t="shared" si="480"/>
        <v>-</v>
      </c>
      <c r="M987" s="21">
        <f t="shared" si="501"/>
        <v>0</v>
      </c>
      <c r="N987" s="21">
        <f t="shared" si="501"/>
        <v>0</v>
      </c>
      <c r="O987" s="21">
        <f>O988</f>
        <v>250000</v>
      </c>
      <c r="P987" s="21">
        <f t="shared" ref="P987:U987" si="502">P988</f>
        <v>250000</v>
      </c>
      <c r="Q987" s="21">
        <f t="shared" si="502"/>
        <v>0</v>
      </c>
      <c r="R987" s="21">
        <f t="shared" si="502"/>
        <v>250000</v>
      </c>
      <c r="S987" s="21">
        <f t="shared" si="502"/>
        <v>250000</v>
      </c>
      <c r="T987" s="21">
        <f t="shared" si="502"/>
        <v>250000</v>
      </c>
      <c r="U987" s="21">
        <f t="shared" si="502"/>
        <v>250000</v>
      </c>
      <c r="V987" s="21"/>
      <c r="W987" s="21"/>
      <c r="X987" s="21"/>
      <c r="Y987" s="12"/>
    </row>
    <row r="988" spans="1:25" ht="30" hidden="1" x14ac:dyDescent="0.2">
      <c r="A988" s="41" t="s">
        <v>484</v>
      </c>
      <c r="B988" s="42">
        <v>11</v>
      </c>
      <c r="C988" s="43" t="s">
        <v>101</v>
      </c>
      <c r="D988" s="44">
        <v>3861</v>
      </c>
      <c r="E988" s="36" t="s">
        <v>488</v>
      </c>
      <c r="L988" s="22" t="str">
        <f t="shared" si="480"/>
        <v>-</v>
      </c>
      <c r="M988" s="1"/>
      <c r="N988" s="1"/>
      <c r="O988" s="1">
        <v>250000</v>
      </c>
      <c r="P988" s="1">
        <f>O988</f>
        <v>250000</v>
      </c>
      <c r="Q988" s="1"/>
      <c r="R988" s="2">
        <v>250000</v>
      </c>
      <c r="S988" s="1">
        <f>R988</f>
        <v>250000</v>
      </c>
      <c r="T988" s="1">
        <v>250000</v>
      </c>
      <c r="U988" s="1">
        <f>T988</f>
        <v>250000</v>
      </c>
    </row>
    <row r="989" spans="1:25" s="23" customFormat="1" ht="15.75" hidden="1" x14ac:dyDescent="0.2">
      <c r="A989" s="24" t="s">
        <v>484</v>
      </c>
      <c r="B989" s="25">
        <v>11</v>
      </c>
      <c r="C989" s="26" t="s">
        <v>101</v>
      </c>
      <c r="D989" s="27">
        <v>412</v>
      </c>
      <c r="E989" s="20"/>
      <c r="F989" s="20"/>
      <c r="G989" s="21">
        <f>SUM(G990)</f>
        <v>0</v>
      </c>
      <c r="H989" s="21">
        <f t="shared" ref="H989:U989" si="503">SUM(H990)</f>
        <v>0</v>
      </c>
      <c r="I989" s="21">
        <f t="shared" si="503"/>
        <v>0</v>
      </c>
      <c r="J989" s="21">
        <f t="shared" si="503"/>
        <v>0</v>
      </c>
      <c r="K989" s="21">
        <f t="shared" si="503"/>
        <v>0</v>
      </c>
      <c r="L989" s="22" t="str">
        <f t="shared" si="480"/>
        <v>-</v>
      </c>
      <c r="M989" s="21">
        <f t="shared" si="503"/>
        <v>20000</v>
      </c>
      <c r="N989" s="21">
        <f t="shared" si="503"/>
        <v>20000</v>
      </c>
      <c r="O989" s="21">
        <f t="shared" si="503"/>
        <v>40000</v>
      </c>
      <c r="P989" s="21">
        <f t="shared" si="503"/>
        <v>40000</v>
      </c>
      <c r="Q989" s="21">
        <f t="shared" si="503"/>
        <v>20000</v>
      </c>
      <c r="R989" s="21">
        <f t="shared" si="503"/>
        <v>40000</v>
      </c>
      <c r="S989" s="21">
        <f t="shared" si="503"/>
        <v>40000</v>
      </c>
      <c r="T989" s="21">
        <f t="shared" si="503"/>
        <v>40000</v>
      </c>
      <c r="U989" s="21">
        <f t="shared" si="503"/>
        <v>40000</v>
      </c>
      <c r="V989" s="21"/>
      <c r="W989" s="21"/>
      <c r="X989" s="21"/>
      <c r="Y989" s="12"/>
    </row>
    <row r="990" spans="1:25" hidden="1" x14ac:dyDescent="0.2">
      <c r="A990" s="28" t="s">
        <v>484</v>
      </c>
      <c r="B990" s="29">
        <v>11</v>
      </c>
      <c r="C990" s="30" t="s">
        <v>101</v>
      </c>
      <c r="D990" s="31">
        <v>4123</v>
      </c>
      <c r="E990" s="32" t="s">
        <v>83</v>
      </c>
      <c r="L990" s="33" t="str">
        <f t="shared" si="480"/>
        <v>-</v>
      </c>
      <c r="M990" s="1">
        <v>20000</v>
      </c>
      <c r="N990" s="1">
        <v>20000</v>
      </c>
      <c r="O990" s="1">
        <v>40000</v>
      </c>
      <c r="P990" s="1">
        <f t="shared" si="490"/>
        <v>40000</v>
      </c>
      <c r="Q990" s="1">
        <v>20000</v>
      </c>
      <c r="R990" s="1">
        <v>40000</v>
      </c>
      <c r="S990" s="1">
        <f t="shared" si="491"/>
        <v>40000</v>
      </c>
      <c r="T990" s="1">
        <v>40000</v>
      </c>
      <c r="U990" s="1">
        <f t="shared" si="492"/>
        <v>40000</v>
      </c>
    </row>
    <row r="991" spans="1:25" s="23" customFormat="1" ht="15.75" hidden="1" x14ac:dyDescent="0.2">
      <c r="A991" s="24" t="s">
        <v>484</v>
      </c>
      <c r="B991" s="25">
        <v>11</v>
      </c>
      <c r="C991" s="26" t="s">
        <v>101</v>
      </c>
      <c r="D991" s="27">
        <v>422</v>
      </c>
      <c r="E991" s="20"/>
      <c r="F991" s="20"/>
      <c r="G991" s="21">
        <f>SUM(G992:G996)</f>
        <v>170000</v>
      </c>
      <c r="H991" s="21">
        <f t="shared" ref="H991:U991" si="504">SUM(H992:H996)</f>
        <v>170000</v>
      </c>
      <c r="I991" s="21">
        <f t="shared" si="504"/>
        <v>170000</v>
      </c>
      <c r="J991" s="21">
        <f t="shared" si="504"/>
        <v>170000</v>
      </c>
      <c r="K991" s="21">
        <f t="shared" si="504"/>
        <v>168986.44</v>
      </c>
      <c r="L991" s="22">
        <f t="shared" si="480"/>
        <v>99.403788235294115</v>
      </c>
      <c r="M991" s="21">
        <f t="shared" si="504"/>
        <v>101500</v>
      </c>
      <c r="N991" s="21">
        <f t="shared" si="504"/>
        <v>101500</v>
      </c>
      <c r="O991" s="21">
        <f t="shared" si="504"/>
        <v>120000</v>
      </c>
      <c r="P991" s="21">
        <f t="shared" si="504"/>
        <v>120000</v>
      </c>
      <c r="Q991" s="21">
        <f t="shared" si="504"/>
        <v>155000</v>
      </c>
      <c r="R991" s="21">
        <f t="shared" si="504"/>
        <v>155000</v>
      </c>
      <c r="S991" s="21">
        <f t="shared" si="504"/>
        <v>155000</v>
      </c>
      <c r="T991" s="21">
        <f t="shared" si="504"/>
        <v>155000</v>
      </c>
      <c r="U991" s="21">
        <f t="shared" si="504"/>
        <v>155000</v>
      </c>
      <c r="V991" s="21"/>
      <c r="W991" s="21"/>
      <c r="X991" s="21"/>
      <c r="Y991" s="12"/>
    </row>
    <row r="992" spans="1:25" hidden="1" x14ac:dyDescent="0.2">
      <c r="A992" s="28" t="s">
        <v>484</v>
      </c>
      <c r="B992" s="29">
        <v>11</v>
      </c>
      <c r="C992" s="30" t="s">
        <v>101</v>
      </c>
      <c r="D992" s="31">
        <v>4221</v>
      </c>
      <c r="E992" s="32" t="s">
        <v>74</v>
      </c>
      <c r="G992" s="1">
        <v>20000</v>
      </c>
      <c r="H992" s="1">
        <v>20000</v>
      </c>
      <c r="I992" s="1">
        <v>20000</v>
      </c>
      <c r="J992" s="1">
        <v>20000</v>
      </c>
      <c r="K992" s="1">
        <v>32337.69</v>
      </c>
      <c r="L992" s="33">
        <f t="shared" si="480"/>
        <v>161.68844999999999</v>
      </c>
      <c r="M992" s="1">
        <v>20000</v>
      </c>
      <c r="N992" s="1">
        <v>20000</v>
      </c>
      <c r="O992" s="1">
        <v>20000</v>
      </c>
      <c r="P992" s="1">
        <f t="shared" si="490"/>
        <v>20000</v>
      </c>
      <c r="Q992" s="1">
        <v>45000</v>
      </c>
      <c r="R992" s="1">
        <v>45000</v>
      </c>
      <c r="S992" s="1">
        <f t="shared" si="491"/>
        <v>45000</v>
      </c>
      <c r="T992" s="1">
        <v>45000</v>
      </c>
      <c r="U992" s="1">
        <f t="shared" si="492"/>
        <v>45000</v>
      </c>
    </row>
    <row r="993" spans="1:25" s="23" customFormat="1" ht="15.75" hidden="1" x14ac:dyDescent="0.2">
      <c r="A993" s="28" t="s">
        <v>484</v>
      </c>
      <c r="B993" s="29">
        <v>11</v>
      </c>
      <c r="C993" s="30" t="s">
        <v>101</v>
      </c>
      <c r="D993" s="31">
        <v>4222</v>
      </c>
      <c r="E993" s="32" t="s">
        <v>75</v>
      </c>
      <c r="F993" s="32"/>
      <c r="G993" s="1">
        <v>10000</v>
      </c>
      <c r="H993" s="1">
        <v>10000</v>
      </c>
      <c r="I993" s="1">
        <v>10000</v>
      </c>
      <c r="J993" s="1">
        <v>10000</v>
      </c>
      <c r="K993" s="1">
        <v>81762.5</v>
      </c>
      <c r="L993" s="33">
        <f t="shared" si="480"/>
        <v>817.625</v>
      </c>
      <c r="M993" s="1">
        <v>21500</v>
      </c>
      <c r="N993" s="1">
        <v>21500</v>
      </c>
      <c r="O993" s="1">
        <v>40000</v>
      </c>
      <c r="P993" s="1">
        <f t="shared" si="490"/>
        <v>40000</v>
      </c>
      <c r="Q993" s="1">
        <v>50000</v>
      </c>
      <c r="R993" s="1">
        <v>50000</v>
      </c>
      <c r="S993" s="1">
        <f t="shared" si="491"/>
        <v>50000</v>
      </c>
      <c r="T993" s="1">
        <v>50000</v>
      </c>
      <c r="U993" s="1">
        <f t="shared" si="492"/>
        <v>50000</v>
      </c>
      <c r="V993" s="21"/>
      <c r="W993" s="21"/>
      <c r="X993" s="21"/>
      <c r="Y993" s="12"/>
    </row>
    <row r="994" spans="1:25" hidden="1" x14ac:dyDescent="0.2">
      <c r="A994" s="28" t="s">
        <v>484</v>
      </c>
      <c r="B994" s="29">
        <v>11</v>
      </c>
      <c r="C994" s="30" t="s">
        <v>101</v>
      </c>
      <c r="D994" s="31">
        <v>4223</v>
      </c>
      <c r="E994" s="32" t="s">
        <v>76</v>
      </c>
      <c r="G994" s="1">
        <v>20000</v>
      </c>
      <c r="H994" s="1">
        <v>20000</v>
      </c>
      <c r="I994" s="1">
        <v>20000</v>
      </c>
      <c r="J994" s="1">
        <v>20000</v>
      </c>
      <c r="K994" s="1">
        <v>0</v>
      </c>
      <c r="L994" s="33">
        <f t="shared" si="480"/>
        <v>0</v>
      </c>
      <c r="M994" s="1">
        <v>20000</v>
      </c>
      <c r="N994" s="1">
        <v>20000</v>
      </c>
      <c r="O994" s="1">
        <v>20000</v>
      </c>
      <c r="P994" s="1">
        <f t="shared" si="490"/>
        <v>20000</v>
      </c>
      <c r="Q994" s="1">
        <v>20000</v>
      </c>
      <c r="R994" s="1">
        <v>20000</v>
      </c>
      <c r="S994" s="1">
        <f t="shared" si="491"/>
        <v>20000</v>
      </c>
      <c r="T994" s="1">
        <v>20000</v>
      </c>
      <c r="U994" s="1">
        <f t="shared" si="492"/>
        <v>20000</v>
      </c>
    </row>
    <row r="995" spans="1:25" hidden="1" x14ac:dyDescent="0.2">
      <c r="A995" s="28" t="s">
        <v>484</v>
      </c>
      <c r="B995" s="29">
        <v>11</v>
      </c>
      <c r="C995" s="30" t="s">
        <v>101</v>
      </c>
      <c r="D995" s="31">
        <v>4225</v>
      </c>
      <c r="E995" s="32" t="s">
        <v>85</v>
      </c>
      <c r="G995" s="1">
        <v>100000</v>
      </c>
      <c r="H995" s="1">
        <v>100000</v>
      </c>
      <c r="I995" s="1">
        <v>100000</v>
      </c>
      <c r="J995" s="1">
        <v>100000</v>
      </c>
      <c r="K995" s="1">
        <v>0</v>
      </c>
      <c r="L995" s="33">
        <f t="shared" si="480"/>
        <v>0</v>
      </c>
      <c r="M995" s="1">
        <v>20000</v>
      </c>
      <c r="N995" s="1">
        <v>20000</v>
      </c>
      <c r="O995" s="1">
        <v>20000</v>
      </c>
      <c r="P995" s="1">
        <f t="shared" si="490"/>
        <v>20000</v>
      </c>
      <c r="Q995" s="1">
        <v>20000</v>
      </c>
      <c r="R995" s="1">
        <v>20000</v>
      </c>
      <c r="S995" s="1">
        <f t="shared" si="491"/>
        <v>20000</v>
      </c>
      <c r="T995" s="1">
        <v>20000</v>
      </c>
      <c r="U995" s="1">
        <f t="shared" si="492"/>
        <v>20000</v>
      </c>
    </row>
    <row r="996" spans="1:25" hidden="1" x14ac:dyDescent="0.2">
      <c r="A996" s="28" t="s">
        <v>484</v>
      </c>
      <c r="B996" s="29">
        <v>11</v>
      </c>
      <c r="C996" s="30" t="s">
        <v>101</v>
      </c>
      <c r="D996" s="31">
        <v>4227</v>
      </c>
      <c r="E996" s="32" t="s">
        <v>77</v>
      </c>
      <c r="G996" s="1">
        <v>20000</v>
      </c>
      <c r="H996" s="1">
        <v>20000</v>
      </c>
      <c r="I996" s="1">
        <v>20000</v>
      </c>
      <c r="J996" s="1">
        <v>20000</v>
      </c>
      <c r="K996" s="1">
        <v>54886.25</v>
      </c>
      <c r="L996" s="33">
        <f t="shared" si="480"/>
        <v>274.43124999999998</v>
      </c>
      <c r="M996" s="1">
        <v>20000</v>
      </c>
      <c r="N996" s="1">
        <v>20000</v>
      </c>
      <c r="O996" s="1">
        <v>20000</v>
      </c>
      <c r="P996" s="1">
        <f t="shared" si="490"/>
        <v>20000</v>
      </c>
      <c r="Q996" s="1">
        <v>20000</v>
      </c>
      <c r="R996" s="1">
        <v>20000</v>
      </c>
      <c r="S996" s="1">
        <f t="shared" si="491"/>
        <v>20000</v>
      </c>
      <c r="T996" s="1">
        <v>20000</v>
      </c>
      <c r="U996" s="1">
        <f t="shared" si="492"/>
        <v>20000</v>
      </c>
    </row>
    <row r="997" spans="1:25" s="23" customFormat="1" ht="15.75" hidden="1" x14ac:dyDescent="0.2">
      <c r="A997" s="24" t="s">
        <v>484</v>
      </c>
      <c r="B997" s="25">
        <v>11</v>
      </c>
      <c r="C997" s="26" t="s">
        <v>101</v>
      </c>
      <c r="D997" s="27">
        <v>426</v>
      </c>
      <c r="E997" s="20"/>
      <c r="F997" s="20"/>
      <c r="G997" s="21">
        <f>SUM(G998)</f>
        <v>150000</v>
      </c>
      <c r="H997" s="21">
        <f t="shared" ref="H997:U997" si="505">SUM(H998)</f>
        <v>150000</v>
      </c>
      <c r="I997" s="21">
        <f t="shared" si="505"/>
        <v>150000</v>
      </c>
      <c r="J997" s="21">
        <f t="shared" si="505"/>
        <v>150000</v>
      </c>
      <c r="K997" s="21">
        <f t="shared" si="505"/>
        <v>73050</v>
      </c>
      <c r="L997" s="22">
        <f t="shared" si="480"/>
        <v>48.699999999999996</v>
      </c>
      <c r="M997" s="21">
        <f t="shared" si="505"/>
        <v>20000</v>
      </c>
      <c r="N997" s="21">
        <f t="shared" si="505"/>
        <v>20000</v>
      </c>
      <c r="O997" s="21">
        <f t="shared" si="505"/>
        <v>20000</v>
      </c>
      <c r="P997" s="21">
        <f t="shared" si="505"/>
        <v>20000</v>
      </c>
      <c r="Q997" s="21">
        <f t="shared" si="505"/>
        <v>20000</v>
      </c>
      <c r="R997" s="21">
        <f t="shared" si="505"/>
        <v>40000</v>
      </c>
      <c r="S997" s="21">
        <f t="shared" si="505"/>
        <v>40000</v>
      </c>
      <c r="T997" s="21">
        <f t="shared" si="505"/>
        <v>40000</v>
      </c>
      <c r="U997" s="21">
        <f t="shared" si="505"/>
        <v>40000</v>
      </c>
      <c r="V997" s="21"/>
      <c r="W997" s="21"/>
      <c r="X997" s="21"/>
      <c r="Y997" s="12"/>
    </row>
    <row r="998" spans="1:25" s="39" customFormat="1" ht="15.75" hidden="1" x14ac:dyDescent="0.2">
      <c r="A998" s="28" t="s">
        <v>484</v>
      </c>
      <c r="B998" s="29">
        <v>11</v>
      </c>
      <c r="C998" s="30" t="s">
        <v>101</v>
      </c>
      <c r="D998" s="31">
        <v>4262</v>
      </c>
      <c r="E998" s="32" t="s">
        <v>86</v>
      </c>
      <c r="F998" s="32"/>
      <c r="G998" s="1">
        <v>150000</v>
      </c>
      <c r="H998" s="1">
        <v>150000</v>
      </c>
      <c r="I998" s="1">
        <v>150000</v>
      </c>
      <c r="J998" s="1">
        <v>150000</v>
      </c>
      <c r="K998" s="1">
        <v>73050</v>
      </c>
      <c r="L998" s="33">
        <f t="shared" si="480"/>
        <v>48.699999999999996</v>
      </c>
      <c r="M998" s="1">
        <v>20000</v>
      </c>
      <c r="N998" s="1">
        <v>20000</v>
      </c>
      <c r="O998" s="1">
        <v>20000</v>
      </c>
      <c r="P998" s="1">
        <f t="shared" si="490"/>
        <v>20000</v>
      </c>
      <c r="Q998" s="1">
        <v>20000</v>
      </c>
      <c r="R998" s="1">
        <v>40000</v>
      </c>
      <c r="S998" s="1">
        <f t="shared" si="491"/>
        <v>40000</v>
      </c>
      <c r="T998" s="1">
        <v>40000</v>
      </c>
      <c r="U998" s="1">
        <f t="shared" si="492"/>
        <v>40000</v>
      </c>
      <c r="V998" s="82"/>
      <c r="W998" s="82"/>
      <c r="X998" s="82"/>
      <c r="Y998" s="87"/>
    </row>
    <row r="999" spans="1:25" s="39" customFormat="1" ht="15.75" hidden="1" x14ac:dyDescent="0.2">
      <c r="A999" s="24" t="s">
        <v>484</v>
      </c>
      <c r="B999" s="25">
        <v>43</v>
      </c>
      <c r="C999" s="26" t="s">
        <v>101</v>
      </c>
      <c r="D999" s="27">
        <v>324</v>
      </c>
      <c r="E999" s="20"/>
      <c r="F999" s="20"/>
      <c r="G999" s="21"/>
      <c r="H999" s="21"/>
      <c r="I999" s="21">
        <f>I1000</f>
        <v>0</v>
      </c>
      <c r="J999" s="21">
        <f>J1000</f>
        <v>0</v>
      </c>
      <c r="K999" s="21">
        <f>K1000</f>
        <v>5076.3</v>
      </c>
      <c r="L999" s="22" t="str">
        <f t="shared" si="480"/>
        <v>-</v>
      </c>
      <c r="M999" s="21">
        <f t="shared" ref="M999:U999" si="506">M1000</f>
        <v>0</v>
      </c>
      <c r="N999" s="21">
        <f t="shared" si="506"/>
        <v>0</v>
      </c>
      <c r="O999" s="21">
        <f t="shared" si="506"/>
        <v>16000</v>
      </c>
      <c r="P999" s="21">
        <f t="shared" si="506"/>
        <v>0</v>
      </c>
      <c r="Q999" s="21">
        <f t="shared" si="506"/>
        <v>0</v>
      </c>
      <c r="R999" s="21">
        <f t="shared" si="506"/>
        <v>0</v>
      </c>
      <c r="S999" s="21">
        <f t="shared" si="506"/>
        <v>0</v>
      </c>
      <c r="T999" s="21">
        <f t="shared" si="506"/>
        <v>0</v>
      </c>
      <c r="U999" s="21">
        <f t="shared" si="506"/>
        <v>0</v>
      </c>
      <c r="V999" s="82"/>
      <c r="W999" s="82"/>
      <c r="X999" s="82"/>
      <c r="Y999" s="87"/>
    </row>
    <row r="1000" spans="1:25" s="39" customFormat="1" ht="30" hidden="1" x14ac:dyDescent="0.2">
      <c r="A1000" s="28" t="s">
        <v>484</v>
      </c>
      <c r="B1000" s="29">
        <v>43</v>
      </c>
      <c r="C1000" s="30" t="s">
        <v>101</v>
      </c>
      <c r="D1000" s="31">
        <v>3241</v>
      </c>
      <c r="E1000" s="32" t="s">
        <v>205</v>
      </c>
      <c r="F1000" s="32"/>
      <c r="G1000" s="1"/>
      <c r="H1000" s="1"/>
      <c r="I1000" s="1">
        <v>0</v>
      </c>
      <c r="J1000" s="35"/>
      <c r="K1000" s="1">
        <v>5076.3</v>
      </c>
      <c r="L1000" s="33" t="str">
        <f t="shared" si="480"/>
        <v>-</v>
      </c>
      <c r="M1000" s="1"/>
      <c r="N1000" s="1"/>
      <c r="O1000" s="1">
        <v>16000</v>
      </c>
      <c r="P1000" s="35"/>
      <c r="Q1000" s="1"/>
      <c r="R1000" s="1"/>
      <c r="S1000" s="35"/>
      <c r="T1000" s="1"/>
      <c r="U1000" s="35"/>
      <c r="V1000" s="82"/>
      <c r="W1000" s="82"/>
      <c r="X1000" s="82"/>
      <c r="Y1000" s="87"/>
    </row>
    <row r="1001" spans="1:25" s="37" customFormat="1" ht="94.5" x14ac:dyDescent="0.2">
      <c r="A1001" s="277" t="s">
        <v>489</v>
      </c>
      <c r="B1001" s="278"/>
      <c r="C1001" s="278"/>
      <c r="D1001" s="278"/>
      <c r="E1001" s="20" t="s">
        <v>79</v>
      </c>
      <c r="F1001" s="38" t="s">
        <v>181</v>
      </c>
      <c r="G1001" s="21">
        <f>G1002+G1005</f>
        <v>100000</v>
      </c>
      <c r="H1001" s="21">
        <f t="shared" ref="H1001:U1001" si="507">H1002+H1005</f>
        <v>100000</v>
      </c>
      <c r="I1001" s="21">
        <f t="shared" si="507"/>
        <v>100000</v>
      </c>
      <c r="J1001" s="21">
        <f t="shared" si="507"/>
        <v>100000</v>
      </c>
      <c r="K1001" s="21">
        <f t="shared" si="507"/>
        <v>28796.25</v>
      </c>
      <c r="L1001" s="22">
        <f t="shared" si="480"/>
        <v>28.796250000000001</v>
      </c>
      <c r="M1001" s="21">
        <f t="shared" si="507"/>
        <v>100000</v>
      </c>
      <c r="N1001" s="21">
        <f t="shared" si="507"/>
        <v>100000</v>
      </c>
      <c r="O1001" s="21">
        <f t="shared" si="507"/>
        <v>120000</v>
      </c>
      <c r="P1001" s="21">
        <f t="shared" si="507"/>
        <v>120000</v>
      </c>
      <c r="Q1001" s="21">
        <f t="shared" si="507"/>
        <v>100000</v>
      </c>
      <c r="R1001" s="21">
        <f t="shared" si="507"/>
        <v>120000</v>
      </c>
      <c r="S1001" s="21">
        <f t="shared" si="507"/>
        <v>120000</v>
      </c>
      <c r="T1001" s="21">
        <f t="shared" si="507"/>
        <v>120000</v>
      </c>
      <c r="U1001" s="21">
        <f t="shared" si="507"/>
        <v>120000</v>
      </c>
      <c r="V1001" s="2"/>
      <c r="W1001" s="2"/>
      <c r="X1001" s="2"/>
      <c r="Y1001" s="86"/>
    </row>
    <row r="1002" spans="1:25" s="39" customFormat="1" ht="15.75" hidden="1" x14ac:dyDescent="0.2">
      <c r="A1002" s="24" t="s">
        <v>490</v>
      </c>
      <c r="B1002" s="25">
        <v>11</v>
      </c>
      <c r="C1002" s="24" t="s">
        <v>101</v>
      </c>
      <c r="D1002" s="40">
        <v>323</v>
      </c>
      <c r="E1002" s="20"/>
      <c r="F1002" s="20"/>
      <c r="G1002" s="21">
        <f>SUM(G1003:G1004)</f>
        <v>90000</v>
      </c>
      <c r="H1002" s="21">
        <f t="shared" ref="H1002:U1002" si="508">SUM(H1003:H1004)</f>
        <v>90000</v>
      </c>
      <c r="I1002" s="21">
        <f t="shared" si="508"/>
        <v>90000</v>
      </c>
      <c r="J1002" s="21">
        <f t="shared" si="508"/>
        <v>90000</v>
      </c>
      <c r="K1002" s="21">
        <f t="shared" si="508"/>
        <v>28796.25</v>
      </c>
      <c r="L1002" s="22">
        <f t="shared" si="480"/>
        <v>31.995833333333334</v>
      </c>
      <c r="M1002" s="21">
        <f t="shared" si="508"/>
        <v>90000</v>
      </c>
      <c r="N1002" s="21">
        <f t="shared" si="508"/>
        <v>90000</v>
      </c>
      <c r="O1002" s="21">
        <f t="shared" si="508"/>
        <v>110000</v>
      </c>
      <c r="P1002" s="21">
        <f t="shared" si="508"/>
        <v>110000</v>
      </c>
      <c r="Q1002" s="21">
        <f t="shared" si="508"/>
        <v>90000</v>
      </c>
      <c r="R1002" s="21">
        <f t="shared" si="508"/>
        <v>110000</v>
      </c>
      <c r="S1002" s="21">
        <f t="shared" si="508"/>
        <v>110000</v>
      </c>
      <c r="T1002" s="21">
        <f t="shared" si="508"/>
        <v>110000</v>
      </c>
      <c r="U1002" s="21">
        <f t="shared" si="508"/>
        <v>110000</v>
      </c>
      <c r="V1002" s="82"/>
      <c r="W1002" s="82"/>
      <c r="X1002" s="82"/>
      <c r="Y1002" s="87"/>
    </row>
    <row r="1003" spans="1:25" hidden="1" x14ac:dyDescent="0.2">
      <c r="A1003" s="28" t="s">
        <v>490</v>
      </c>
      <c r="B1003" s="29">
        <v>11</v>
      </c>
      <c r="C1003" s="28" t="s">
        <v>101</v>
      </c>
      <c r="D1003" s="53">
        <v>3232</v>
      </c>
      <c r="E1003" s="32" t="s">
        <v>53</v>
      </c>
      <c r="G1003" s="1">
        <v>10000</v>
      </c>
      <c r="H1003" s="1">
        <v>10000</v>
      </c>
      <c r="I1003" s="1">
        <v>10000</v>
      </c>
      <c r="J1003" s="1">
        <v>10000</v>
      </c>
      <c r="K1003" s="1">
        <v>0</v>
      </c>
      <c r="L1003" s="33">
        <f t="shared" ref="L1003:L1071" si="509">IF(I1003=0, "-", K1003/I1003*100)</f>
        <v>0</v>
      </c>
      <c r="M1003" s="1">
        <v>10000</v>
      </c>
      <c r="N1003" s="1">
        <v>10000</v>
      </c>
      <c r="O1003" s="1">
        <v>10000</v>
      </c>
      <c r="P1003" s="1">
        <f>O1003</f>
        <v>10000</v>
      </c>
      <c r="Q1003" s="1">
        <v>10000</v>
      </c>
      <c r="R1003" s="1">
        <v>10000</v>
      </c>
      <c r="S1003" s="1">
        <f>R1003</f>
        <v>10000</v>
      </c>
      <c r="T1003" s="1">
        <v>10000</v>
      </c>
      <c r="U1003" s="1">
        <f>T1003</f>
        <v>10000</v>
      </c>
    </row>
    <row r="1004" spans="1:25" hidden="1" x14ac:dyDescent="0.2">
      <c r="A1004" s="28" t="s">
        <v>490</v>
      </c>
      <c r="B1004" s="29">
        <v>11</v>
      </c>
      <c r="C1004" s="28" t="s">
        <v>101</v>
      </c>
      <c r="D1004" s="53">
        <v>3235</v>
      </c>
      <c r="E1004" s="32" t="s">
        <v>56</v>
      </c>
      <c r="G1004" s="1">
        <v>80000</v>
      </c>
      <c r="H1004" s="1">
        <v>80000</v>
      </c>
      <c r="I1004" s="1">
        <v>80000</v>
      </c>
      <c r="J1004" s="1">
        <v>80000</v>
      </c>
      <c r="K1004" s="1">
        <v>28796.25</v>
      </c>
      <c r="L1004" s="33">
        <f t="shared" si="509"/>
        <v>35.995312499999997</v>
      </c>
      <c r="M1004" s="1">
        <v>80000</v>
      </c>
      <c r="N1004" s="1">
        <v>80000</v>
      </c>
      <c r="O1004" s="1">
        <v>100000</v>
      </c>
      <c r="P1004" s="1">
        <f>O1004</f>
        <v>100000</v>
      </c>
      <c r="Q1004" s="1">
        <v>80000</v>
      </c>
      <c r="R1004" s="1">
        <v>100000</v>
      </c>
      <c r="S1004" s="1">
        <f>R1004</f>
        <v>100000</v>
      </c>
      <c r="T1004" s="1">
        <v>100000</v>
      </c>
      <c r="U1004" s="1">
        <f>T1004</f>
        <v>100000</v>
      </c>
    </row>
    <row r="1005" spans="1:25" s="23" customFormat="1" ht="15.75" hidden="1" x14ac:dyDescent="0.2">
      <c r="A1005" s="24" t="s">
        <v>490</v>
      </c>
      <c r="B1005" s="25">
        <v>11</v>
      </c>
      <c r="C1005" s="24" t="s">
        <v>101</v>
      </c>
      <c r="D1005" s="40">
        <v>329</v>
      </c>
      <c r="E1005" s="20"/>
      <c r="F1005" s="20"/>
      <c r="G1005" s="21">
        <f>SUM(G1006)</f>
        <v>10000</v>
      </c>
      <c r="H1005" s="21">
        <f t="shared" ref="H1005:U1005" si="510">SUM(H1006)</f>
        <v>10000</v>
      </c>
      <c r="I1005" s="21">
        <f t="shared" si="510"/>
        <v>10000</v>
      </c>
      <c r="J1005" s="21">
        <f t="shared" si="510"/>
        <v>10000</v>
      </c>
      <c r="K1005" s="21">
        <f t="shared" si="510"/>
        <v>0</v>
      </c>
      <c r="L1005" s="22">
        <f t="shared" si="509"/>
        <v>0</v>
      </c>
      <c r="M1005" s="21">
        <f t="shared" si="510"/>
        <v>10000</v>
      </c>
      <c r="N1005" s="21">
        <f t="shared" si="510"/>
        <v>10000</v>
      </c>
      <c r="O1005" s="21">
        <f t="shared" si="510"/>
        <v>10000</v>
      </c>
      <c r="P1005" s="21">
        <f t="shared" si="510"/>
        <v>10000</v>
      </c>
      <c r="Q1005" s="21">
        <f t="shared" si="510"/>
        <v>10000</v>
      </c>
      <c r="R1005" s="21">
        <f t="shared" si="510"/>
        <v>10000</v>
      </c>
      <c r="S1005" s="21">
        <f t="shared" si="510"/>
        <v>10000</v>
      </c>
      <c r="T1005" s="21">
        <f t="shared" si="510"/>
        <v>10000</v>
      </c>
      <c r="U1005" s="21">
        <f t="shared" si="510"/>
        <v>10000</v>
      </c>
      <c r="V1005" s="21"/>
      <c r="W1005" s="21"/>
      <c r="X1005" s="21"/>
      <c r="Y1005" s="12"/>
    </row>
    <row r="1006" spans="1:25" hidden="1" x14ac:dyDescent="0.2">
      <c r="A1006" s="28" t="s">
        <v>490</v>
      </c>
      <c r="B1006" s="29">
        <v>11</v>
      </c>
      <c r="C1006" s="28" t="s">
        <v>101</v>
      </c>
      <c r="D1006" s="31">
        <v>3292</v>
      </c>
      <c r="E1006" s="32" t="s">
        <v>63</v>
      </c>
      <c r="G1006" s="1">
        <v>10000</v>
      </c>
      <c r="H1006" s="1">
        <v>10000</v>
      </c>
      <c r="I1006" s="1">
        <v>10000</v>
      </c>
      <c r="J1006" s="1">
        <v>10000</v>
      </c>
      <c r="K1006" s="1">
        <v>0</v>
      </c>
      <c r="L1006" s="33">
        <f t="shared" si="509"/>
        <v>0</v>
      </c>
      <c r="M1006" s="1">
        <v>10000</v>
      </c>
      <c r="N1006" s="1">
        <v>10000</v>
      </c>
      <c r="O1006" s="1">
        <v>10000</v>
      </c>
      <c r="P1006" s="1">
        <f>O1006</f>
        <v>10000</v>
      </c>
      <c r="Q1006" s="1">
        <v>10000</v>
      </c>
      <c r="R1006" s="1">
        <v>10000</v>
      </c>
      <c r="S1006" s="1">
        <f>R1006</f>
        <v>10000</v>
      </c>
      <c r="T1006" s="1">
        <v>10000</v>
      </c>
      <c r="U1006" s="1">
        <f>T1006</f>
        <v>10000</v>
      </c>
    </row>
    <row r="1007" spans="1:25" ht="94.5" x14ac:dyDescent="0.2">
      <c r="A1007" s="278" t="s">
        <v>491</v>
      </c>
      <c r="B1007" s="278"/>
      <c r="C1007" s="278"/>
      <c r="D1007" s="278"/>
      <c r="E1007" s="20" t="s">
        <v>492</v>
      </c>
      <c r="F1007" s="38" t="s">
        <v>181</v>
      </c>
      <c r="G1007" s="21">
        <f>SUM(G1008)</f>
        <v>600000</v>
      </c>
      <c r="H1007" s="21">
        <f t="shared" ref="H1007:U1008" si="511">SUM(H1008)</f>
        <v>600000</v>
      </c>
      <c r="I1007" s="21">
        <f t="shared" si="511"/>
        <v>600000</v>
      </c>
      <c r="J1007" s="21">
        <f t="shared" si="511"/>
        <v>600000</v>
      </c>
      <c r="K1007" s="21">
        <f t="shared" si="511"/>
        <v>577825</v>
      </c>
      <c r="L1007" s="22">
        <f t="shared" si="509"/>
        <v>96.304166666666674</v>
      </c>
      <c r="M1007" s="21">
        <f t="shared" si="511"/>
        <v>500000</v>
      </c>
      <c r="N1007" s="21">
        <f t="shared" si="511"/>
        <v>500000</v>
      </c>
      <c r="O1007" s="21">
        <f t="shared" si="511"/>
        <v>600000</v>
      </c>
      <c r="P1007" s="21">
        <f t="shared" si="511"/>
        <v>600000</v>
      </c>
      <c r="Q1007" s="21">
        <f t="shared" si="511"/>
        <v>400000</v>
      </c>
      <c r="R1007" s="21">
        <f t="shared" si="511"/>
        <v>600000</v>
      </c>
      <c r="S1007" s="21">
        <f t="shared" si="511"/>
        <v>600000</v>
      </c>
      <c r="T1007" s="21">
        <f t="shared" si="511"/>
        <v>0</v>
      </c>
      <c r="U1007" s="21">
        <f t="shared" si="511"/>
        <v>0</v>
      </c>
    </row>
    <row r="1008" spans="1:25" s="23" customFormat="1" ht="15.75" hidden="1" x14ac:dyDescent="0.2">
      <c r="A1008" s="24" t="s">
        <v>493</v>
      </c>
      <c r="B1008" s="25">
        <v>11</v>
      </c>
      <c r="C1008" s="49" t="s">
        <v>101</v>
      </c>
      <c r="D1008" s="40">
        <v>423</v>
      </c>
      <c r="E1008" s="20"/>
      <c r="F1008" s="20"/>
      <c r="G1008" s="21">
        <f>SUM(G1009)</f>
        <v>600000</v>
      </c>
      <c r="H1008" s="21">
        <f t="shared" si="511"/>
        <v>600000</v>
      </c>
      <c r="I1008" s="21">
        <f t="shared" si="511"/>
        <v>600000</v>
      </c>
      <c r="J1008" s="21">
        <f t="shared" si="511"/>
        <v>600000</v>
      </c>
      <c r="K1008" s="21">
        <f t="shared" si="511"/>
        <v>577825</v>
      </c>
      <c r="L1008" s="22">
        <f t="shared" si="509"/>
        <v>96.304166666666674</v>
      </c>
      <c r="M1008" s="21">
        <f t="shared" si="511"/>
        <v>500000</v>
      </c>
      <c r="N1008" s="21">
        <f t="shared" si="511"/>
        <v>500000</v>
      </c>
      <c r="O1008" s="21">
        <f t="shared" si="511"/>
        <v>600000</v>
      </c>
      <c r="P1008" s="21">
        <f t="shared" si="511"/>
        <v>600000</v>
      </c>
      <c r="Q1008" s="21">
        <f t="shared" si="511"/>
        <v>400000</v>
      </c>
      <c r="R1008" s="21">
        <f t="shared" si="511"/>
        <v>600000</v>
      </c>
      <c r="S1008" s="21">
        <f t="shared" si="511"/>
        <v>600000</v>
      </c>
      <c r="T1008" s="21">
        <f t="shared" si="511"/>
        <v>0</v>
      </c>
      <c r="U1008" s="21">
        <f t="shared" si="511"/>
        <v>0</v>
      </c>
      <c r="V1008" s="21"/>
      <c r="W1008" s="21"/>
      <c r="X1008" s="21"/>
      <c r="Y1008" s="12"/>
    </row>
    <row r="1009" spans="1:25" ht="30" hidden="1" x14ac:dyDescent="0.2">
      <c r="A1009" s="28" t="s">
        <v>493</v>
      </c>
      <c r="B1009" s="29">
        <v>11</v>
      </c>
      <c r="C1009" s="50" t="s">
        <v>101</v>
      </c>
      <c r="D1009" s="31">
        <v>4233</v>
      </c>
      <c r="E1009" s="32" t="s">
        <v>494</v>
      </c>
      <c r="F1009" s="36"/>
      <c r="G1009" s="1">
        <v>600000</v>
      </c>
      <c r="H1009" s="1">
        <v>600000</v>
      </c>
      <c r="I1009" s="1">
        <v>600000</v>
      </c>
      <c r="J1009" s="1">
        <v>600000</v>
      </c>
      <c r="K1009" s="1">
        <v>577825</v>
      </c>
      <c r="L1009" s="33">
        <f t="shared" si="509"/>
        <v>96.304166666666674</v>
      </c>
      <c r="M1009" s="1">
        <v>500000</v>
      </c>
      <c r="N1009" s="1">
        <v>500000</v>
      </c>
      <c r="O1009" s="1">
        <v>600000</v>
      </c>
      <c r="P1009" s="1">
        <f>O1009</f>
        <v>600000</v>
      </c>
      <c r="Q1009" s="1">
        <v>400000</v>
      </c>
      <c r="R1009" s="1">
        <v>600000</v>
      </c>
      <c r="S1009" s="1">
        <f>R1009</f>
        <v>600000</v>
      </c>
      <c r="T1009" s="1">
        <v>0</v>
      </c>
      <c r="U1009" s="1">
        <f>T1009</f>
        <v>0</v>
      </c>
    </row>
    <row r="1010" spans="1:25" ht="94.5" x14ac:dyDescent="0.2">
      <c r="A1010" s="277" t="s">
        <v>495</v>
      </c>
      <c r="B1010" s="277"/>
      <c r="C1010" s="277"/>
      <c r="D1010" s="277"/>
      <c r="E1010" s="20" t="s">
        <v>496</v>
      </c>
      <c r="F1010" s="38" t="s">
        <v>181</v>
      </c>
      <c r="G1010" s="21">
        <f>G1011+G1015+G1018+G1021+G1023+G1025+G1027+G1029</f>
        <v>12600000</v>
      </c>
      <c r="H1010" s="21">
        <f t="shared" ref="H1010:U1010" si="512">H1011+H1015+H1018+H1021+H1023+H1025+H1027+H1029</f>
        <v>12500000</v>
      </c>
      <c r="I1010" s="21">
        <f t="shared" si="512"/>
        <v>12600000</v>
      </c>
      <c r="J1010" s="21">
        <f t="shared" si="512"/>
        <v>12500000</v>
      </c>
      <c r="K1010" s="21">
        <f t="shared" si="512"/>
        <v>9603709.3900000006</v>
      </c>
      <c r="L1010" s="22">
        <f t="shared" si="509"/>
        <v>76.219915793650799</v>
      </c>
      <c r="M1010" s="21">
        <f t="shared" si="512"/>
        <v>14100000</v>
      </c>
      <c r="N1010" s="21">
        <f t="shared" si="512"/>
        <v>14000000</v>
      </c>
      <c r="O1010" s="21">
        <f t="shared" si="512"/>
        <v>13680000</v>
      </c>
      <c r="P1010" s="21">
        <f t="shared" si="512"/>
        <v>13580000</v>
      </c>
      <c r="Q1010" s="21">
        <f t="shared" si="512"/>
        <v>14011375</v>
      </c>
      <c r="R1010" s="21">
        <f t="shared" si="512"/>
        <v>14410000</v>
      </c>
      <c r="S1010" s="21">
        <f t="shared" si="512"/>
        <v>14310000</v>
      </c>
      <c r="T1010" s="21">
        <f t="shared" si="512"/>
        <v>15010000</v>
      </c>
      <c r="U1010" s="21">
        <f t="shared" si="512"/>
        <v>14910000</v>
      </c>
    </row>
    <row r="1011" spans="1:25" s="23" customFormat="1" ht="15.75" hidden="1" x14ac:dyDescent="0.2">
      <c r="A1011" s="24" t="s">
        <v>497</v>
      </c>
      <c r="B1011" s="25">
        <v>11</v>
      </c>
      <c r="C1011" s="49" t="s">
        <v>101</v>
      </c>
      <c r="D1011" s="27">
        <v>323</v>
      </c>
      <c r="E1011" s="20"/>
      <c r="F1011" s="20"/>
      <c r="G1011" s="21">
        <f t="shared" ref="G1011:N1011" si="513">SUM(G1012:G1014)</f>
        <v>5500000</v>
      </c>
      <c r="H1011" s="21">
        <f t="shared" si="513"/>
        <v>5500000</v>
      </c>
      <c r="I1011" s="21">
        <f t="shared" si="513"/>
        <v>5500000</v>
      </c>
      <c r="J1011" s="21">
        <f t="shared" si="513"/>
        <v>5500000</v>
      </c>
      <c r="K1011" s="21">
        <f t="shared" si="513"/>
        <v>5486557.0899999999</v>
      </c>
      <c r="L1011" s="22">
        <f t="shared" si="509"/>
        <v>99.755583454545445</v>
      </c>
      <c r="M1011" s="21">
        <f t="shared" si="513"/>
        <v>6150000</v>
      </c>
      <c r="N1011" s="21">
        <f t="shared" si="513"/>
        <v>6150000</v>
      </c>
      <c r="O1011" s="21">
        <f>SUM(O1012:O1014)</f>
        <v>6260000</v>
      </c>
      <c r="P1011" s="21">
        <f t="shared" ref="P1011:U1011" si="514">SUM(P1012:P1014)</f>
        <v>6260000</v>
      </c>
      <c r="Q1011" s="21">
        <f t="shared" si="514"/>
        <v>6014875</v>
      </c>
      <c r="R1011" s="21">
        <f t="shared" si="514"/>
        <v>6350000</v>
      </c>
      <c r="S1011" s="21">
        <f t="shared" si="514"/>
        <v>6350000</v>
      </c>
      <c r="T1011" s="21">
        <f t="shared" si="514"/>
        <v>6950000</v>
      </c>
      <c r="U1011" s="21">
        <f t="shared" si="514"/>
        <v>6950000</v>
      </c>
      <c r="V1011" s="21"/>
      <c r="W1011" s="21"/>
      <c r="X1011" s="21"/>
      <c r="Y1011" s="12"/>
    </row>
    <row r="1012" spans="1:25" hidden="1" x14ac:dyDescent="0.2">
      <c r="A1012" s="28" t="s">
        <v>497</v>
      </c>
      <c r="B1012" s="29">
        <v>11</v>
      </c>
      <c r="C1012" s="50" t="s">
        <v>101</v>
      </c>
      <c r="D1012" s="31">
        <v>3231</v>
      </c>
      <c r="E1012" s="32" t="s">
        <v>52</v>
      </c>
      <c r="L1012" s="33" t="str">
        <f t="shared" si="509"/>
        <v>-</v>
      </c>
      <c r="M1012" s="1"/>
      <c r="N1012" s="1"/>
      <c r="O1012" s="1">
        <v>50000</v>
      </c>
      <c r="P1012" s="1">
        <f>O1012</f>
        <v>50000</v>
      </c>
      <c r="Q1012" s="1"/>
      <c r="R1012" s="1">
        <v>40000</v>
      </c>
      <c r="S1012" s="1">
        <f>R1012</f>
        <v>40000</v>
      </c>
      <c r="T1012" s="1">
        <v>40000</v>
      </c>
      <c r="U1012" s="1">
        <f>T1012</f>
        <v>40000</v>
      </c>
    </row>
    <row r="1013" spans="1:25" hidden="1" x14ac:dyDescent="0.2">
      <c r="A1013" s="28" t="s">
        <v>497</v>
      </c>
      <c r="B1013" s="29">
        <v>11</v>
      </c>
      <c r="C1013" s="50" t="s">
        <v>101</v>
      </c>
      <c r="D1013" s="31">
        <v>3232</v>
      </c>
      <c r="E1013" s="32" t="s">
        <v>53</v>
      </c>
      <c r="G1013" s="1">
        <v>5500000</v>
      </c>
      <c r="H1013" s="1">
        <v>5500000</v>
      </c>
      <c r="I1013" s="1">
        <v>5500000</v>
      </c>
      <c r="J1013" s="1">
        <v>5500000</v>
      </c>
      <c r="K1013" s="1">
        <v>5486557.0899999999</v>
      </c>
      <c r="L1013" s="33">
        <f t="shared" si="509"/>
        <v>99.755583454545445</v>
      </c>
      <c r="M1013" s="1">
        <v>6150000</v>
      </c>
      <c r="N1013" s="1">
        <v>6150000</v>
      </c>
      <c r="O1013" s="1">
        <v>5900000</v>
      </c>
      <c r="P1013" s="1">
        <f t="shared" ref="P1013:P1026" si="515">O1013</f>
        <v>5900000</v>
      </c>
      <c r="Q1013" s="1">
        <v>6014875</v>
      </c>
      <c r="R1013" s="1">
        <v>6000000</v>
      </c>
      <c r="S1013" s="1">
        <f>R1013</f>
        <v>6000000</v>
      </c>
      <c r="T1013" s="1">
        <v>6600000</v>
      </c>
      <c r="U1013" s="1">
        <f>T1013</f>
        <v>6600000</v>
      </c>
    </row>
    <row r="1014" spans="1:25" hidden="1" x14ac:dyDescent="0.2">
      <c r="A1014" s="28" t="s">
        <v>497</v>
      </c>
      <c r="B1014" s="29">
        <v>11</v>
      </c>
      <c r="C1014" s="50" t="s">
        <v>101</v>
      </c>
      <c r="D1014" s="31">
        <v>3235</v>
      </c>
      <c r="E1014" s="32" t="s">
        <v>56</v>
      </c>
      <c r="M1014" s="1"/>
      <c r="N1014" s="1"/>
      <c r="O1014" s="1">
        <v>310000</v>
      </c>
      <c r="P1014" s="1">
        <f>O1014</f>
        <v>310000</v>
      </c>
      <c r="Q1014" s="1"/>
      <c r="R1014" s="1">
        <v>310000</v>
      </c>
      <c r="S1014" s="1">
        <f>R1014</f>
        <v>310000</v>
      </c>
      <c r="T1014" s="1">
        <v>310000</v>
      </c>
      <c r="U1014" s="1">
        <f>T1014</f>
        <v>310000</v>
      </c>
    </row>
    <row r="1015" spans="1:25" s="23" customFormat="1" ht="15.75" hidden="1" x14ac:dyDescent="0.2">
      <c r="A1015" s="24" t="s">
        <v>497</v>
      </c>
      <c r="B1015" s="25">
        <v>11</v>
      </c>
      <c r="C1015" s="49" t="s">
        <v>101</v>
      </c>
      <c r="D1015" s="27">
        <v>363</v>
      </c>
      <c r="E1015" s="20"/>
      <c r="F1015" s="20"/>
      <c r="G1015" s="21">
        <f>SUM(G1016:G1017)</f>
        <v>200000</v>
      </c>
      <c r="H1015" s="21">
        <f t="shared" ref="H1015:U1015" si="516">SUM(H1016:H1017)</f>
        <v>200000</v>
      </c>
      <c r="I1015" s="21">
        <f t="shared" si="516"/>
        <v>200000</v>
      </c>
      <c r="J1015" s="21">
        <f t="shared" si="516"/>
        <v>200000</v>
      </c>
      <c r="K1015" s="21">
        <f t="shared" si="516"/>
        <v>0</v>
      </c>
      <c r="L1015" s="22">
        <f t="shared" si="509"/>
        <v>0</v>
      </c>
      <c r="M1015" s="21">
        <f t="shared" si="516"/>
        <v>200000</v>
      </c>
      <c r="N1015" s="21">
        <f t="shared" si="516"/>
        <v>200000</v>
      </c>
      <c r="O1015" s="21">
        <f t="shared" si="516"/>
        <v>20000</v>
      </c>
      <c r="P1015" s="21">
        <f t="shared" si="516"/>
        <v>20000</v>
      </c>
      <c r="Q1015" s="21">
        <f t="shared" si="516"/>
        <v>250000</v>
      </c>
      <c r="R1015" s="21">
        <f t="shared" si="516"/>
        <v>260000</v>
      </c>
      <c r="S1015" s="21">
        <f t="shared" si="516"/>
        <v>260000</v>
      </c>
      <c r="T1015" s="21">
        <f t="shared" si="516"/>
        <v>260000</v>
      </c>
      <c r="U1015" s="21">
        <f t="shared" si="516"/>
        <v>260000</v>
      </c>
      <c r="V1015" s="21"/>
      <c r="W1015" s="21"/>
      <c r="X1015" s="21"/>
      <c r="Y1015" s="12"/>
    </row>
    <row r="1016" spans="1:25" ht="30" hidden="1" x14ac:dyDescent="0.2">
      <c r="A1016" s="28" t="s">
        <v>497</v>
      </c>
      <c r="B1016" s="29">
        <v>11</v>
      </c>
      <c r="C1016" s="50" t="s">
        <v>101</v>
      </c>
      <c r="D1016" s="31">
        <v>3631</v>
      </c>
      <c r="E1016" s="32" t="s">
        <v>498</v>
      </c>
      <c r="L1016" s="33" t="str">
        <f t="shared" si="509"/>
        <v>-</v>
      </c>
      <c r="M1016" s="1">
        <v>100000</v>
      </c>
      <c r="N1016" s="1">
        <v>100000</v>
      </c>
      <c r="O1016" s="1">
        <v>10000</v>
      </c>
      <c r="P1016" s="1">
        <f t="shared" si="515"/>
        <v>10000</v>
      </c>
      <c r="Q1016" s="1">
        <v>150000</v>
      </c>
      <c r="R1016" s="1">
        <v>250000</v>
      </c>
      <c r="S1016" s="1">
        <f t="shared" ref="S1016:S1026" si="517">R1016</f>
        <v>250000</v>
      </c>
      <c r="T1016" s="1">
        <v>250000</v>
      </c>
      <c r="U1016" s="1">
        <f t="shared" ref="U1016:U1026" si="518">T1016</f>
        <v>250000</v>
      </c>
    </row>
    <row r="1017" spans="1:25" ht="30" hidden="1" x14ac:dyDescent="0.2">
      <c r="A1017" s="28" t="s">
        <v>497</v>
      </c>
      <c r="B1017" s="29">
        <v>11</v>
      </c>
      <c r="C1017" s="50" t="s">
        <v>101</v>
      </c>
      <c r="D1017" s="31">
        <v>3632</v>
      </c>
      <c r="E1017" s="32" t="s">
        <v>499</v>
      </c>
      <c r="G1017" s="1">
        <v>200000</v>
      </c>
      <c r="H1017" s="1">
        <v>200000</v>
      </c>
      <c r="I1017" s="1">
        <v>200000</v>
      </c>
      <c r="J1017" s="1">
        <v>200000</v>
      </c>
      <c r="L1017" s="33">
        <f t="shared" si="509"/>
        <v>0</v>
      </c>
      <c r="M1017" s="1">
        <v>100000</v>
      </c>
      <c r="N1017" s="1">
        <v>100000</v>
      </c>
      <c r="O1017" s="1">
        <v>10000</v>
      </c>
      <c r="P1017" s="1">
        <f t="shared" si="515"/>
        <v>10000</v>
      </c>
      <c r="Q1017" s="1">
        <v>100000</v>
      </c>
      <c r="R1017" s="1">
        <v>10000</v>
      </c>
      <c r="S1017" s="1">
        <f t="shared" si="517"/>
        <v>10000</v>
      </c>
      <c r="T1017" s="1">
        <v>10000</v>
      </c>
      <c r="U1017" s="1">
        <f t="shared" si="518"/>
        <v>10000</v>
      </c>
    </row>
    <row r="1018" spans="1:25" s="23" customFormat="1" ht="15.75" hidden="1" x14ac:dyDescent="0.2">
      <c r="A1018" s="24" t="s">
        <v>497</v>
      </c>
      <c r="B1018" s="25">
        <v>11</v>
      </c>
      <c r="C1018" s="49" t="s">
        <v>101</v>
      </c>
      <c r="D1018" s="27">
        <v>412</v>
      </c>
      <c r="E1018" s="20"/>
      <c r="F1018" s="20"/>
      <c r="G1018" s="21">
        <f>SUM(G1019:G1020)</f>
        <v>1350000</v>
      </c>
      <c r="H1018" s="21">
        <f t="shared" ref="H1018:U1018" si="519">SUM(H1019:H1020)</f>
        <v>1350000</v>
      </c>
      <c r="I1018" s="21">
        <f t="shared" si="519"/>
        <v>1350000</v>
      </c>
      <c r="J1018" s="21">
        <f t="shared" si="519"/>
        <v>1350000</v>
      </c>
      <c r="K1018" s="21">
        <f t="shared" si="519"/>
        <v>61120</v>
      </c>
      <c r="L1018" s="22">
        <f t="shared" si="509"/>
        <v>4.5274074074074067</v>
      </c>
      <c r="M1018" s="21">
        <f t="shared" si="519"/>
        <v>1250000</v>
      </c>
      <c r="N1018" s="21">
        <f t="shared" si="519"/>
        <v>1250000</v>
      </c>
      <c r="O1018" s="21">
        <f t="shared" si="519"/>
        <v>1350000</v>
      </c>
      <c r="P1018" s="21">
        <f t="shared" si="519"/>
        <v>1350000</v>
      </c>
      <c r="Q1018" s="21">
        <f t="shared" si="519"/>
        <v>1100000</v>
      </c>
      <c r="R1018" s="21">
        <f t="shared" si="519"/>
        <v>1200000</v>
      </c>
      <c r="S1018" s="21">
        <f t="shared" si="519"/>
        <v>1200000</v>
      </c>
      <c r="T1018" s="21">
        <f t="shared" si="519"/>
        <v>1200000</v>
      </c>
      <c r="U1018" s="21">
        <f t="shared" si="519"/>
        <v>1200000</v>
      </c>
      <c r="V1018" s="21"/>
      <c r="W1018" s="21"/>
      <c r="X1018" s="21"/>
      <c r="Y1018" s="12"/>
    </row>
    <row r="1019" spans="1:25" hidden="1" x14ac:dyDescent="0.2">
      <c r="A1019" s="28" t="s">
        <v>497</v>
      </c>
      <c r="B1019" s="29">
        <v>11</v>
      </c>
      <c r="C1019" s="50" t="s">
        <v>101</v>
      </c>
      <c r="D1019" s="31">
        <v>4123</v>
      </c>
      <c r="L1019" s="33" t="str">
        <f t="shared" si="509"/>
        <v>-</v>
      </c>
      <c r="M1019" s="1"/>
      <c r="N1019" s="1"/>
      <c r="O1019" s="1">
        <v>100000</v>
      </c>
      <c r="P1019" s="1">
        <f>O1019</f>
        <v>100000</v>
      </c>
      <c r="Q1019" s="1"/>
      <c r="R1019" s="1">
        <v>100000</v>
      </c>
      <c r="S1019" s="1">
        <f>R1019</f>
        <v>100000</v>
      </c>
      <c r="T1019" s="1">
        <v>100000</v>
      </c>
      <c r="U1019" s="1">
        <f>T1019</f>
        <v>100000</v>
      </c>
    </row>
    <row r="1020" spans="1:25" hidden="1" x14ac:dyDescent="0.2">
      <c r="A1020" s="28" t="s">
        <v>497</v>
      </c>
      <c r="B1020" s="29">
        <v>11</v>
      </c>
      <c r="C1020" s="50" t="s">
        <v>101</v>
      </c>
      <c r="D1020" s="31">
        <v>4126</v>
      </c>
      <c r="E1020" s="32" t="s">
        <v>84</v>
      </c>
      <c r="G1020" s="1">
        <v>1350000</v>
      </c>
      <c r="H1020" s="1">
        <v>1350000</v>
      </c>
      <c r="I1020" s="1">
        <v>1350000</v>
      </c>
      <c r="J1020" s="1">
        <v>1350000</v>
      </c>
      <c r="K1020" s="1">
        <v>61120</v>
      </c>
      <c r="L1020" s="33">
        <f t="shared" si="509"/>
        <v>4.5274074074074067</v>
      </c>
      <c r="M1020" s="1">
        <v>1250000</v>
      </c>
      <c r="N1020" s="1">
        <v>1250000</v>
      </c>
      <c r="O1020" s="1">
        <v>1250000</v>
      </c>
      <c r="P1020" s="1">
        <f t="shared" si="515"/>
        <v>1250000</v>
      </c>
      <c r="Q1020" s="1">
        <v>1100000</v>
      </c>
      <c r="R1020" s="1">
        <v>1100000</v>
      </c>
      <c r="S1020" s="1">
        <f t="shared" si="517"/>
        <v>1100000</v>
      </c>
      <c r="T1020" s="1">
        <v>1100000</v>
      </c>
      <c r="U1020" s="1">
        <f t="shared" si="518"/>
        <v>1100000</v>
      </c>
    </row>
    <row r="1021" spans="1:25" s="23" customFormat="1" ht="15.75" hidden="1" x14ac:dyDescent="0.2">
      <c r="A1021" s="24" t="s">
        <v>497</v>
      </c>
      <c r="B1021" s="25">
        <v>11</v>
      </c>
      <c r="C1021" s="49" t="s">
        <v>101</v>
      </c>
      <c r="D1021" s="27">
        <v>421</v>
      </c>
      <c r="E1021" s="20"/>
      <c r="F1021" s="20"/>
      <c r="G1021" s="21">
        <f>SUM(G1022)</f>
        <v>3450000</v>
      </c>
      <c r="H1021" s="21">
        <f t="shared" ref="H1021:U1021" si="520">SUM(H1022)</f>
        <v>3450000</v>
      </c>
      <c r="I1021" s="21">
        <f t="shared" si="520"/>
        <v>3450000</v>
      </c>
      <c r="J1021" s="21">
        <f t="shared" si="520"/>
        <v>3450000</v>
      </c>
      <c r="K1021" s="21">
        <f t="shared" si="520"/>
        <v>3384344.8</v>
      </c>
      <c r="L1021" s="22">
        <f t="shared" si="509"/>
        <v>98.096950724637679</v>
      </c>
      <c r="M1021" s="21">
        <f t="shared" si="520"/>
        <v>4400000</v>
      </c>
      <c r="N1021" s="21">
        <f t="shared" si="520"/>
        <v>4400000</v>
      </c>
      <c r="O1021" s="21">
        <f t="shared" si="520"/>
        <v>4200000</v>
      </c>
      <c r="P1021" s="21">
        <f t="shared" si="520"/>
        <v>4200000</v>
      </c>
      <c r="Q1021" s="21">
        <f t="shared" si="520"/>
        <v>4746500</v>
      </c>
      <c r="R1021" s="21">
        <f t="shared" si="520"/>
        <v>5000000</v>
      </c>
      <c r="S1021" s="21">
        <f t="shared" si="520"/>
        <v>5000000</v>
      </c>
      <c r="T1021" s="21">
        <f t="shared" si="520"/>
        <v>5000000</v>
      </c>
      <c r="U1021" s="21">
        <f t="shared" si="520"/>
        <v>5000000</v>
      </c>
      <c r="V1021" s="21"/>
      <c r="W1021" s="21"/>
      <c r="X1021" s="21"/>
      <c r="Y1021" s="12"/>
    </row>
    <row r="1022" spans="1:25" hidden="1" x14ac:dyDescent="0.2">
      <c r="A1022" s="28" t="s">
        <v>497</v>
      </c>
      <c r="B1022" s="29">
        <v>11</v>
      </c>
      <c r="C1022" s="50" t="s">
        <v>101</v>
      </c>
      <c r="D1022" s="31">
        <v>4214</v>
      </c>
      <c r="E1022" s="32" t="s">
        <v>500</v>
      </c>
      <c r="G1022" s="1">
        <v>3450000</v>
      </c>
      <c r="H1022" s="1">
        <v>3450000</v>
      </c>
      <c r="I1022" s="1">
        <v>3450000</v>
      </c>
      <c r="J1022" s="1">
        <v>3450000</v>
      </c>
      <c r="K1022" s="1">
        <v>3384344.8</v>
      </c>
      <c r="L1022" s="33">
        <f t="shared" si="509"/>
        <v>98.096950724637679</v>
      </c>
      <c r="M1022" s="1">
        <v>4400000</v>
      </c>
      <c r="N1022" s="1">
        <v>4400000</v>
      </c>
      <c r="O1022" s="1">
        <v>4200000</v>
      </c>
      <c r="P1022" s="1">
        <f t="shared" si="515"/>
        <v>4200000</v>
      </c>
      <c r="Q1022" s="1">
        <v>4746500</v>
      </c>
      <c r="R1022" s="1">
        <v>5000000</v>
      </c>
      <c r="S1022" s="1">
        <f t="shared" si="517"/>
        <v>5000000</v>
      </c>
      <c r="T1022" s="1">
        <v>5000000</v>
      </c>
      <c r="U1022" s="1">
        <f t="shared" si="518"/>
        <v>5000000</v>
      </c>
    </row>
    <row r="1023" spans="1:25" s="23" customFormat="1" ht="15.75" hidden="1" x14ac:dyDescent="0.2">
      <c r="A1023" s="24" t="s">
        <v>497</v>
      </c>
      <c r="B1023" s="25">
        <v>11</v>
      </c>
      <c r="C1023" s="49" t="s">
        <v>101</v>
      </c>
      <c r="D1023" s="27">
        <v>451</v>
      </c>
      <c r="E1023" s="20"/>
      <c r="F1023" s="20"/>
      <c r="G1023" s="21">
        <f>SUM(G1024)</f>
        <v>800000</v>
      </c>
      <c r="H1023" s="21">
        <f t="shared" ref="H1023:U1023" si="521">SUM(H1024)</f>
        <v>800000</v>
      </c>
      <c r="I1023" s="21">
        <f t="shared" si="521"/>
        <v>800000</v>
      </c>
      <c r="J1023" s="21">
        <f t="shared" si="521"/>
        <v>800000</v>
      </c>
      <c r="K1023" s="21">
        <f t="shared" si="521"/>
        <v>371750</v>
      </c>
      <c r="L1023" s="22">
        <f t="shared" si="509"/>
        <v>46.46875</v>
      </c>
      <c r="M1023" s="21">
        <f t="shared" si="521"/>
        <v>800000</v>
      </c>
      <c r="N1023" s="21">
        <f t="shared" si="521"/>
        <v>800000</v>
      </c>
      <c r="O1023" s="21">
        <f t="shared" si="521"/>
        <v>1650000</v>
      </c>
      <c r="P1023" s="21">
        <f t="shared" si="521"/>
        <v>1650000</v>
      </c>
      <c r="Q1023" s="21">
        <f t="shared" si="521"/>
        <v>600000</v>
      </c>
      <c r="R1023" s="21">
        <f t="shared" si="521"/>
        <v>1300000</v>
      </c>
      <c r="S1023" s="21">
        <f t="shared" si="521"/>
        <v>1300000</v>
      </c>
      <c r="T1023" s="21">
        <f t="shared" si="521"/>
        <v>1300000</v>
      </c>
      <c r="U1023" s="21">
        <f t="shared" si="521"/>
        <v>1300000</v>
      </c>
      <c r="V1023" s="21"/>
      <c r="W1023" s="21"/>
      <c r="X1023" s="21"/>
      <c r="Y1023" s="12"/>
    </row>
    <row r="1024" spans="1:25" s="23" customFormat="1" ht="15.75" hidden="1" x14ac:dyDescent="0.2">
      <c r="A1024" s="28" t="s">
        <v>497</v>
      </c>
      <c r="B1024" s="29">
        <v>11</v>
      </c>
      <c r="C1024" s="50" t="s">
        <v>101</v>
      </c>
      <c r="D1024" s="31">
        <v>4511</v>
      </c>
      <c r="E1024" s="32" t="s">
        <v>91</v>
      </c>
      <c r="F1024" s="32"/>
      <c r="G1024" s="1">
        <v>800000</v>
      </c>
      <c r="H1024" s="1">
        <v>800000</v>
      </c>
      <c r="I1024" s="1">
        <v>800000</v>
      </c>
      <c r="J1024" s="1">
        <v>800000</v>
      </c>
      <c r="K1024" s="1">
        <v>371750</v>
      </c>
      <c r="L1024" s="33">
        <f t="shared" si="509"/>
        <v>46.46875</v>
      </c>
      <c r="M1024" s="1">
        <v>800000</v>
      </c>
      <c r="N1024" s="1">
        <v>800000</v>
      </c>
      <c r="O1024" s="1">
        <v>1650000</v>
      </c>
      <c r="P1024" s="1">
        <f t="shared" si="515"/>
        <v>1650000</v>
      </c>
      <c r="Q1024" s="1">
        <v>600000</v>
      </c>
      <c r="R1024" s="1">
        <v>1300000</v>
      </c>
      <c r="S1024" s="1">
        <f t="shared" si="517"/>
        <v>1300000</v>
      </c>
      <c r="T1024" s="1">
        <v>1300000</v>
      </c>
      <c r="U1024" s="1">
        <f t="shared" si="518"/>
        <v>1300000</v>
      </c>
      <c r="V1024" s="21"/>
      <c r="W1024" s="21"/>
      <c r="X1024" s="21"/>
      <c r="Y1024" s="12"/>
    </row>
    <row r="1025" spans="1:25" s="23" customFormat="1" ht="15.75" hidden="1" x14ac:dyDescent="0.2">
      <c r="A1025" s="24" t="s">
        <v>497</v>
      </c>
      <c r="B1025" s="25">
        <v>11</v>
      </c>
      <c r="C1025" s="49" t="s">
        <v>101</v>
      </c>
      <c r="D1025" s="27">
        <v>454</v>
      </c>
      <c r="E1025" s="20"/>
      <c r="F1025" s="20"/>
      <c r="G1025" s="21">
        <f>SUM(G1026)</f>
        <v>1200000</v>
      </c>
      <c r="H1025" s="21">
        <f t="shared" ref="H1025:U1025" si="522">SUM(H1026)</f>
        <v>1200000</v>
      </c>
      <c r="I1025" s="21">
        <f t="shared" si="522"/>
        <v>1200000</v>
      </c>
      <c r="J1025" s="21">
        <f t="shared" si="522"/>
        <v>1200000</v>
      </c>
      <c r="K1025" s="21">
        <f t="shared" si="522"/>
        <v>45000</v>
      </c>
      <c r="L1025" s="22">
        <f t="shared" si="509"/>
        <v>3.75</v>
      </c>
      <c r="M1025" s="21">
        <f t="shared" si="522"/>
        <v>1200000</v>
      </c>
      <c r="N1025" s="21">
        <f t="shared" si="522"/>
        <v>1200000</v>
      </c>
      <c r="O1025" s="21">
        <f t="shared" si="522"/>
        <v>100000</v>
      </c>
      <c r="P1025" s="21">
        <f t="shared" si="522"/>
        <v>100000</v>
      </c>
      <c r="Q1025" s="21">
        <f t="shared" si="522"/>
        <v>1200000</v>
      </c>
      <c r="R1025" s="21">
        <f t="shared" si="522"/>
        <v>200000</v>
      </c>
      <c r="S1025" s="21">
        <f t="shared" si="522"/>
        <v>200000</v>
      </c>
      <c r="T1025" s="21">
        <f t="shared" si="522"/>
        <v>200000</v>
      </c>
      <c r="U1025" s="21">
        <f t="shared" si="522"/>
        <v>200000</v>
      </c>
      <c r="V1025" s="21"/>
      <c r="W1025" s="21"/>
      <c r="X1025" s="21"/>
      <c r="Y1025" s="12"/>
    </row>
    <row r="1026" spans="1:25" ht="30" hidden="1" x14ac:dyDescent="0.2">
      <c r="A1026" s="28" t="s">
        <v>497</v>
      </c>
      <c r="B1026" s="29">
        <v>11</v>
      </c>
      <c r="C1026" s="50" t="s">
        <v>101</v>
      </c>
      <c r="D1026" s="53" t="s">
        <v>501</v>
      </c>
      <c r="E1026" s="32" t="s">
        <v>502</v>
      </c>
      <c r="G1026" s="1">
        <v>1200000</v>
      </c>
      <c r="H1026" s="1">
        <v>1200000</v>
      </c>
      <c r="I1026" s="1">
        <v>1200000</v>
      </c>
      <c r="J1026" s="1">
        <v>1200000</v>
      </c>
      <c r="K1026" s="1">
        <v>45000</v>
      </c>
      <c r="L1026" s="33">
        <f t="shared" si="509"/>
        <v>3.75</v>
      </c>
      <c r="M1026" s="1">
        <v>1200000</v>
      </c>
      <c r="N1026" s="1">
        <v>1200000</v>
      </c>
      <c r="O1026" s="1">
        <v>100000</v>
      </c>
      <c r="P1026" s="1">
        <f t="shared" si="515"/>
        <v>100000</v>
      </c>
      <c r="Q1026" s="1">
        <v>1200000</v>
      </c>
      <c r="R1026" s="1">
        <v>200000</v>
      </c>
      <c r="S1026" s="1">
        <f t="shared" si="517"/>
        <v>200000</v>
      </c>
      <c r="T1026" s="1">
        <v>200000</v>
      </c>
      <c r="U1026" s="1">
        <f t="shared" si="518"/>
        <v>200000</v>
      </c>
    </row>
    <row r="1027" spans="1:25" s="23" customFormat="1" ht="15.75" hidden="1" x14ac:dyDescent="0.2">
      <c r="A1027" s="24" t="s">
        <v>497</v>
      </c>
      <c r="B1027" s="25">
        <v>52</v>
      </c>
      <c r="C1027" s="49" t="s">
        <v>101</v>
      </c>
      <c r="D1027" s="40">
        <v>323</v>
      </c>
      <c r="E1027" s="20"/>
      <c r="F1027" s="20"/>
      <c r="G1027" s="21">
        <f>SUM(G1028)</f>
        <v>50000</v>
      </c>
      <c r="H1027" s="21">
        <f t="shared" ref="H1027:U1027" si="523">SUM(H1028)</f>
        <v>0</v>
      </c>
      <c r="I1027" s="21">
        <f t="shared" si="523"/>
        <v>50000</v>
      </c>
      <c r="J1027" s="21">
        <f t="shared" si="523"/>
        <v>0</v>
      </c>
      <c r="K1027" s="21">
        <f t="shared" si="523"/>
        <v>0</v>
      </c>
      <c r="L1027" s="22">
        <f t="shared" si="509"/>
        <v>0</v>
      </c>
      <c r="M1027" s="21">
        <f t="shared" si="523"/>
        <v>50000</v>
      </c>
      <c r="N1027" s="21">
        <f t="shared" si="523"/>
        <v>0</v>
      </c>
      <c r="O1027" s="21">
        <f t="shared" si="523"/>
        <v>0</v>
      </c>
      <c r="P1027" s="21">
        <f t="shared" si="523"/>
        <v>0</v>
      </c>
      <c r="Q1027" s="21">
        <f t="shared" si="523"/>
        <v>50000</v>
      </c>
      <c r="R1027" s="21">
        <f t="shared" si="523"/>
        <v>0</v>
      </c>
      <c r="S1027" s="21">
        <f t="shared" si="523"/>
        <v>0</v>
      </c>
      <c r="T1027" s="21">
        <f t="shared" si="523"/>
        <v>0</v>
      </c>
      <c r="U1027" s="21">
        <f t="shared" si="523"/>
        <v>0</v>
      </c>
      <c r="V1027" s="21"/>
      <c r="W1027" s="21"/>
      <c r="X1027" s="21"/>
      <c r="Y1027" s="12"/>
    </row>
    <row r="1028" spans="1:25" hidden="1" x14ac:dyDescent="0.2">
      <c r="A1028" s="28" t="s">
        <v>497</v>
      </c>
      <c r="B1028" s="29">
        <v>52</v>
      </c>
      <c r="C1028" s="50" t="s">
        <v>101</v>
      </c>
      <c r="D1028" s="53">
        <v>3232</v>
      </c>
      <c r="E1028" s="32" t="s">
        <v>53</v>
      </c>
      <c r="G1028" s="1">
        <v>50000</v>
      </c>
      <c r="H1028" s="55"/>
      <c r="I1028" s="1">
        <v>50000</v>
      </c>
      <c r="J1028" s="55"/>
      <c r="K1028" s="1">
        <v>0</v>
      </c>
      <c r="L1028" s="33">
        <f t="shared" si="509"/>
        <v>0</v>
      </c>
      <c r="M1028" s="1">
        <v>50000</v>
      </c>
      <c r="N1028" s="55"/>
      <c r="O1028" s="1"/>
      <c r="P1028" s="55"/>
      <c r="Q1028" s="1">
        <v>50000</v>
      </c>
      <c r="R1028" s="1"/>
      <c r="S1028" s="55"/>
      <c r="T1028" s="1"/>
      <c r="U1028" s="55"/>
    </row>
    <row r="1029" spans="1:25" s="23" customFormat="1" ht="15.75" hidden="1" x14ac:dyDescent="0.2">
      <c r="A1029" s="24" t="s">
        <v>497</v>
      </c>
      <c r="B1029" s="25">
        <v>52</v>
      </c>
      <c r="C1029" s="49" t="s">
        <v>101</v>
      </c>
      <c r="D1029" s="40">
        <v>412</v>
      </c>
      <c r="E1029" s="20"/>
      <c r="F1029" s="20"/>
      <c r="G1029" s="21">
        <f>SUM(G1030)</f>
        <v>50000</v>
      </c>
      <c r="H1029" s="21">
        <f t="shared" ref="H1029:U1029" si="524">SUM(H1030)</f>
        <v>0</v>
      </c>
      <c r="I1029" s="21">
        <f t="shared" si="524"/>
        <v>50000</v>
      </c>
      <c r="J1029" s="21">
        <f t="shared" si="524"/>
        <v>0</v>
      </c>
      <c r="K1029" s="21">
        <f t="shared" si="524"/>
        <v>254937.5</v>
      </c>
      <c r="L1029" s="22">
        <f t="shared" si="509"/>
        <v>509.875</v>
      </c>
      <c r="M1029" s="21">
        <f t="shared" si="524"/>
        <v>50000</v>
      </c>
      <c r="N1029" s="21">
        <f t="shared" si="524"/>
        <v>0</v>
      </c>
      <c r="O1029" s="21">
        <f t="shared" si="524"/>
        <v>100000</v>
      </c>
      <c r="P1029" s="21">
        <f t="shared" si="524"/>
        <v>0</v>
      </c>
      <c r="Q1029" s="21">
        <f t="shared" si="524"/>
        <v>50000</v>
      </c>
      <c r="R1029" s="21">
        <f t="shared" si="524"/>
        <v>100000</v>
      </c>
      <c r="S1029" s="21">
        <f t="shared" si="524"/>
        <v>0</v>
      </c>
      <c r="T1029" s="21">
        <f t="shared" si="524"/>
        <v>100000</v>
      </c>
      <c r="U1029" s="21">
        <f t="shared" si="524"/>
        <v>0</v>
      </c>
      <c r="V1029" s="21"/>
      <c r="W1029" s="21"/>
      <c r="X1029" s="21"/>
      <c r="Y1029" s="12"/>
    </row>
    <row r="1030" spans="1:25" hidden="1" x14ac:dyDescent="0.2">
      <c r="A1030" s="28" t="s">
        <v>497</v>
      </c>
      <c r="B1030" s="29">
        <v>52</v>
      </c>
      <c r="C1030" s="50" t="s">
        <v>101</v>
      </c>
      <c r="D1030" s="53" t="s">
        <v>503</v>
      </c>
      <c r="E1030" s="32" t="s">
        <v>84</v>
      </c>
      <c r="G1030" s="1">
        <v>50000</v>
      </c>
      <c r="H1030" s="55"/>
      <c r="I1030" s="1">
        <v>50000</v>
      </c>
      <c r="J1030" s="55"/>
      <c r="K1030" s="1">
        <v>254937.5</v>
      </c>
      <c r="L1030" s="33">
        <f t="shared" si="509"/>
        <v>509.875</v>
      </c>
      <c r="M1030" s="1">
        <v>50000</v>
      </c>
      <c r="N1030" s="55"/>
      <c r="O1030" s="1">
        <v>100000</v>
      </c>
      <c r="P1030" s="55"/>
      <c r="Q1030" s="1">
        <v>50000</v>
      </c>
      <c r="R1030" s="1">
        <v>100000</v>
      </c>
      <c r="S1030" s="55"/>
      <c r="T1030" s="1">
        <v>100000</v>
      </c>
      <c r="U1030" s="55"/>
    </row>
    <row r="1031" spans="1:25" ht="94.5" x14ac:dyDescent="0.2">
      <c r="A1031" s="277" t="s">
        <v>504</v>
      </c>
      <c r="B1031" s="277"/>
      <c r="C1031" s="277"/>
      <c r="D1031" s="277"/>
      <c r="E1031" s="20" t="s">
        <v>505</v>
      </c>
      <c r="F1031" s="38" t="s">
        <v>181</v>
      </c>
      <c r="G1031" s="52">
        <f>SUM(G1032)</f>
        <v>600000</v>
      </c>
      <c r="H1031" s="52">
        <f t="shared" ref="H1031:U1032" si="525">SUM(H1032)</f>
        <v>600000</v>
      </c>
      <c r="I1031" s="52">
        <f t="shared" si="525"/>
        <v>600000</v>
      </c>
      <c r="J1031" s="52">
        <f t="shared" si="525"/>
        <v>600000</v>
      </c>
      <c r="K1031" s="52">
        <f t="shared" si="525"/>
        <v>600000</v>
      </c>
      <c r="L1031" s="22">
        <f t="shared" si="509"/>
        <v>100</v>
      </c>
      <c r="M1031" s="52">
        <f t="shared" si="525"/>
        <v>600000</v>
      </c>
      <c r="N1031" s="52">
        <f t="shared" si="525"/>
        <v>600000</v>
      </c>
      <c r="O1031" s="52">
        <f t="shared" si="525"/>
        <v>600000</v>
      </c>
      <c r="P1031" s="52">
        <f t="shared" si="525"/>
        <v>600000</v>
      </c>
      <c r="Q1031" s="52">
        <f t="shared" si="525"/>
        <v>600000</v>
      </c>
      <c r="R1031" s="52">
        <f t="shared" si="525"/>
        <v>600000</v>
      </c>
      <c r="S1031" s="52">
        <f t="shared" si="525"/>
        <v>600000</v>
      </c>
      <c r="T1031" s="52">
        <f t="shared" si="525"/>
        <v>600000</v>
      </c>
      <c r="U1031" s="52">
        <f t="shared" si="525"/>
        <v>600000</v>
      </c>
    </row>
    <row r="1032" spans="1:25" s="23" customFormat="1" ht="15.75" hidden="1" x14ac:dyDescent="0.2">
      <c r="A1032" s="24" t="s">
        <v>506</v>
      </c>
      <c r="B1032" s="25">
        <v>11</v>
      </c>
      <c r="C1032" s="49" t="s">
        <v>101</v>
      </c>
      <c r="D1032" s="40">
        <v>412</v>
      </c>
      <c r="E1032" s="20"/>
      <c r="F1032" s="20"/>
      <c r="G1032" s="52">
        <f>SUM(G1033)</f>
        <v>600000</v>
      </c>
      <c r="H1032" s="52">
        <f t="shared" si="525"/>
        <v>600000</v>
      </c>
      <c r="I1032" s="52">
        <f t="shared" si="525"/>
        <v>600000</v>
      </c>
      <c r="J1032" s="52">
        <f t="shared" si="525"/>
        <v>600000</v>
      </c>
      <c r="K1032" s="52">
        <f t="shared" si="525"/>
        <v>600000</v>
      </c>
      <c r="L1032" s="22">
        <f t="shared" si="509"/>
        <v>100</v>
      </c>
      <c r="M1032" s="52">
        <f t="shared" si="525"/>
        <v>600000</v>
      </c>
      <c r="N1032" s="52">
        <f t="shared" si="525"/>
        <v>600000</v>
      </c>
      <c r="O1032" s="52">
        <f t="shared" si="525"/>
        <v>600000</v>
      </c>
      <c r="P1032" s="52">
        <f t="shared" si="525"/>
        <v>600000</v>
      </c>
      <c r="Q1032" s="52">
        <f t="shared" si="525"/>
        <v>600000</v>
      </c>
      <c r="R1032" s="52">
        <f t="shared" si="525"/>
        <v>600000</v>
      </c>
      <c r="S1032" s="52">
        <f t="shared" si="525"/>
        <v>600000</v>
      </c>
      <c r="T1032" s="52">
        <f t="shared" si="525"/>
        <v>600000</v>
      </c>
      <c r="U1032" s="52">
        <f t="shared" si="525"/>
        <v>600000</v>
      </c>
      <c r="V1032" s="21"/>
      <c r="W1032" s="21"/>
      <c r="X1032" s="21"/>
      <c r="Y1032" s="12"/>
    </row>
    <row r="1033" spans="1:25" hidden="1" x14ac:dyDescent="0.2">
      <c r="A1033" s="28" t="s">
        <v>506</v>
      </c>
      <c r="B1033" s="29">
        <v>11</v>
      </c>
      <c r="C1033" s="50" t="s">
        <v>101</v>
      </c>
      <c r="D1033" s="53" t="s">
        <v>503</v>
      </c>
      <c r="E1033" s="32" t="s">
        <v>84</v>
      </c>
      <c r="G1033" s="51">
        <v>600000</v>
      </c>
      <c r="H1033" s="51">
        <v>600000</v>
      </c>
      <c r="I1033" s="51">
        <v>600000</v>
      </c>
      <c r="J1033" s="51">
        <v>600000</v>
      </c>
      <c r="K1033" s="51">
        <v>600000</v>
      </c>
      <c r="L1033" s="33">
        <f t="shared" si="509"/>
        <v>100</v>
      </c>
      <c r="M1033" s="51">
        <v>600000</v>
      </c>
      <c r="N1033" s="51">
        <v>600000</v>
      </c>
      <c r="O1033" s="51">
        <v>600000</v>
      </c>
      <c r="P1033" s="51">
        <f>O1033</f>
        <v>600000</v>
      </c>
      <c r="Q1033" s="51">
        <v>600000</v>
      </c>
      <c r="R1033" s="51">
        <v>600000</v>
      </c>
      <c r="S1033" s="51">
        <f>R1033</f>
        <v>600000</v>
      </c>
      <c r="T1033" s="51">
        <v>600000</v>
      </c>
      <c r="U1033" s="51">
        <f>T1033</f>
        <v>600000</v>
      </c>
    </row>
    <row r="1034" spans="1:25" ht="94.5" x14ac:dyDescent="0.2">
      <c r="A1034" s="277" t="s">
        <v>507</v>
      </c>
      <c r="B1034" s="277"/>
      <c r="C1034" s="277"/>
      <c r="D1034" s="277"/>
      <c r="E1034" s="20" t="s">
        <v>508</v>
      </c>
      <c r="F1034" s="38" t="s">
        <v>181</v>
      </c>
      <c r="G1034" s="52">
        <f t="shared" ref="G1034:N1034" si="526">G1035+G1037+G1041+G1043+G1045+G1047+G1049+G1051</f>
        <v>500375</v>
      </c>
      <c r="H1034" s="52">
        <f t="shared" si="526"/>
        <v>500375</v>
      </c>
      <c r="I1034" s="52">
        <f t="shared" si="526"/>
        <v>500375</v>
      </c>
      <c r="J1034" s="52">
        <f t="shared" si="526"/>
        <v>500375</v>
      </c>
      <c r="K1034" s="52">
        <f t="shared" si="526"/>
        <v>321981.02</v>
      </c>
      <c r="L1034" s="22">
        <f t="shared" si="509"/>
        <v>64.347943042717972</v>
      </c>
      <c r="M1034" s="52">
        <f t="shared" si="526"/>
        <v>658875</v>
      </c>
      <c r="N1034" s="52">
        <f t="shared" si="526"/>
        <v>658875</v>
      </c>
      <c r="O1034" s="52">
        <f>O1035+O1037+O1041+O1043+O1045+O1047+O1049+O1051</f>
        <v>751000</v>
      </c>
      <c r="P1034" s="52">
        <f t="shared" ref="P1034:U1034" si="527">P1035+P1037+P1041+P1043+P1045+P1047+P1049+P1051</f>
        <v>751000</v>
      </c>
      <c r="Q1034" s="52">
        <f t="shared" si="527"/>
        <v>0</v>
      </c>
      <c r="R1034" s="52">
        <f t="shared" si="527"/>
        <v>0</v>
      </c>
      <c r="S1034" s="52">
        <f t="shared" si="527"/>
        <v>0</v>
      </c>
      <c r="T1034" s="52">
        <f t="shared" si="527"/>
        <v>0</v>
      </c>
      <c r="U1034" s="52">
        <f t="shared" si="527"/>
        <v>0</v>
      </c>
    </row>
    <row r="1035" spans="1:25" s="23" customFormat="1" ht="15.75" hidden="1" x14ac:dyDescent="0.2">
      <c r="A1035" s="24" t="s">
        <v>509</v>
      </c>
      <c r="B1035" s="25">
        <v>11</v>
      </c>
      <c r="C1035" s="24" t="s">
        <v>101</v>
      </c>
      <c r="D1035" s="27">
        <v>321</v>
      </c>
      <c r="E1035" s="20"/>
      <c r="F1035" s="20"/>
      <c r="G1035" s="52">
        <f>SUM(G1036)</f>
        <v>121000</v>
      </c>
      <c r="H1035" s="52">
        <f t="shared" ref="H1035:U1035" si="528">SUM(H1036)</f>
        <v>121000</v>
      </c>
      <c r="I1035" s="52">
        <f t="shared" si="528"/>
        <v>121000</v>
      </c>
      <c r="J1035" s="52">
        <f t="shared" si="528"/>
        <v>121000</v>
      </c>
      <c r="K1035" s="52">
        <f t="shared" si="528"/>
        <v>75262.5</v>
      </c>
      <c r="L1035" s="22">
        <f t="shared" si="509"/>
        <v>62.200413223140494</v>
      </c>
      <c r="M1035" s="52">
        <f t="shared" si="528"/>
        <v>121000</v>
      </c>
      <c r="N1035" s="52">
        <f t="shared" si="528"/>
        <v>121000</v>
      </c>
      <c r="O1035" s="52">
        <f t="shared" si="528"/>
        <v>0</v>
      </c>
      <c r="P1035" s="52">
        <f t="shared" si="528"/>
        <v>0</v>
      </c>
      <c r="Q1035" s="52">
        <f t="shared" si="528"/>
        <v>0</v>
      </c>
      <c r="R1035" s="52">
        <f t="shared" si="528"/>
        <v>0</v>
      </c>
      <c r="S1035" s="52">
        <f t="shared" si="528"/>
        <v>0</v>
      </c>
      <c r="T1035" s="52">
        <f t="shared" si="528"/>
        <v>0</v>
      </c>
      <c r="U1035" s="52">
        <f t="shared" si="528"/>
        <v>0</v>
      </c>
      <c r="V1035" s="21"/>
      <c r="W1035" s="21"/>
      <c r="X1035" s="21"/>
      <c r="Y1035" s="12"/>
    </row>
    <row r="1036" spans="1:25" hidden="1" x14ac:dyDescent="0.2">
      <c r="A1036" s="28" t="s">
        <v>509</v>
      </c>
      <c r="B1036" s="29">
        <v>11</v>
      </c>
      <c r="C1036" s="28" t="s">
        <v>101</v>
      </c>
      <c r="D1036" s="53" t="s">
        <v>510</v>
      </c>
      <c r="E1036" s="32" t="s">
        <v>42</v>
      </c>
      <c r="G1036" s="51">
        <v>121000</v>
      </c>
      <c r="H1036" s="51">
        <v>121000</v>
      </c>
      <c r="I1036" s="51">
        <v>121000</v>
      </c>
      <c r="J1036" s="51">
        <v>121000</v>
      </c>
      <c r="K1036" s="51">
        <v>75262.5</v>
      </c>
      <c r="L1036" s="33">
        <f t="shared" si="509"/>
        <v>62.200413223140494</v>
      </c>
      <c r="M1036" s="51">
        <v>121000</v>
      </c>
      <c r="N1036" s="51">
        <v>121000</v>
      </c>
      <c r="O1036" s="51"/>
      <c r="P1036" s="51">
        <f t="shared" ref="P1036:P1050" si="529">O1036</f>
        <v>0</v>
      </c>
      <c r="Q1036" s="51">
        <v>0</v>
      </c>
      <c r="R1036" s="51"/>
      <c r="S1036" s="51">
        <f t="shared" ref="S1036:S1050" si="530">R1036</f>
        <v>0</v>
      </c>
      <c r="T1036" s="51"/>
      <c r="U1036" s="51">
        <f t="shared" ref="U1036:U1050" si="531">T1036</f>
        <v>0</v>
      </c>
    </row>
    <row r="1037" spans="1:25" s="23" customFormat="1" ht="15.75" hidden="1" x14ac:dyDescent="0.2">
      <c r="A1037" s="24" t="s">
        <v>509</v>
      </c>
      <c r="B1037" s="25">
        <v>11</v>
      </c>
      <c r="C1037" s="24" t="s">
        <v>101</v>
      </c>
      <c r="D1037" s="40">
        <v>323</v>
      </c>
      <c r="E1037" s="20"/>
      <c r="F1037" s="20"/>
      <c r="G1037" s="52">
        <f>SUM(G1038:G1040)</f>
        <v>235375</v>
      </c>
      <c r="H1037" s="52">
        <f t="shared" ref="H1037:U1037" si="532">SUM(H1038:H1040)</f>
        <v>235375</v>
      </c>
      <c r="I1037" s="52">
        <f t="shared" si="532"/>
        <v>235375</v>
      </c>
      <c r="J1037" s="52">
        <f t="shared" si="532"/>
        <v>235375</v>
      </c>
      <c r="K1037" s="52">
        <f t="shared" si="532"/>
        <v>224218.52</v>
      </c>
      <c r="L1037" s="22">
        <f t="shared" si="509"/>
        <v>95.260125331917152</v>
      </c>
      <c r="M1037" s="52">
        <f t="shared" si="532"/>
        <v>515375</v>
      </c>
      <c r="N1037" s="52">
        <f t="shared" si="532"/>
        <v>515375</v>
      </c>
      <c r="O1037" s="52">
        <f t="shared" si="532"/>
        <v>0</v>
      </c>
      <c r="P1037" s="52">
        <f t="shared" si="532"/>
        <v>0</v>
      </c>
      <c r="Q1037" s="52">
        <f t="shared" si="532"/>
        <v>0</v>
      </c>
      <c r="R1037" s="52">
        <f t="shared" si="532"/>
        <v>0</v>
      </c>
      <c r="S1037" s="52">
        <f t="shared" si="532"/>
        <v>0</v>
      </c>
      <c r="T1037" s="52">
        <f t="shared" si="532"/>
        <v>0</v>
      </c>
      <c r="U1037" s="52">
        <f t="shared" si="532"/>
        <v>0</v>
      </c>
      <c r="V1037" s="21"/>
      <c r="W1037" s="21"/>
      <c r="X1037" s="21"/>
      <c r="Y1037" s="12"/>
    </row>
    <row r="1038" spans="1:25" hidden="1" x14ac:dyDescent="0.2">
      <c r="A1038" s="28" t="s">
        <v>509</v>
      </c>
      <c r="B1038" s="29">
        <v>11</v>
      </c>
      <c r="C1038" s="28" t="s">
        <v>101</v>
      </c>
      <c r="D1038" s="53">
        <v>3233</v>
      </c>
      <c r="E1038" s="32" t="s">
        <v>54</v>
      </c>
      <c r="G1038" s="51">
        <v>11250</v>
      </c>
      <c r="H1038" s="51">
        <v>11250</v>
      </c>
      <c r="I1038" s="51">
        <v>11250</v>
      </c>
      <c r="J1038" s="51">
        <v>11250</v>
      </c>
      <c r="K1038" s="51">
        <v>2715</v>
      </c>
      <c r="L1038" s="33">
        <f t="shared" si="509"/>
        <v>24.133333333333333</v>
      </c>
      <c r="M1038" s="51">
        <v>11250</v>
      </c>
      <c r="N1038" s="51">
        <v>11250</v>
      </c>
      <c r="O1038" s="51"/>
      <c r="P1038" s="51">
        <f t="shared" si="529"/>
        <v>0</v>
      </c>
      <c r="Q1038" s="51">
        <v>0</v>
      </c>
      <c r="R1038" s="51"/>
      <c r="S1038" s="51">
        <f t="shared" si="530"/>
        <v>0</v>
      </c>
      <c r="T1038" s="51"/>
      <c r="U1038" s="51">
        <f t="shared" si="531"/>
        <v>0</v>
      </c>
    </row>
    <row r="1039" spans="1:25" hidden="1" x14ac:dyDescent="0.2">
      <c r="A1039" s="28" t="s">
        <v>509</v>
      </c>
      <c r="B1039" s="29">
        <v>11</v>
      </c>
      <c r="C1039" s="28" t="s">
        <v>101</v>
      </c>
      <c r="D1039" s="53" t="s">
        <v>511</v>
      </c>
      <c r="E1039" s="32" t="s">
        <v>58</v>
      </c>
      <c r="G1039" s="51">
        <v>4125</v>
      </c>
      <c r="H1039" s="51">
        <v>4125</v>
      </c>
      <c r="I1039" s="51">
        <v>4125</v>
      </c>
      <c r="J1039" s="51">
        <v>4125</v>
      </c>
      <c r="K1039" s="51">
        <v>1503.52</v>
      </c>
      <c r="L1039" s="33">
        <f t="shared" si="509"/>
        <v>36.448969696969698</v>
      </c>
      <c r="M1039" s="51">
        <v>4125</v>
      </c>
      <c r="N1039" s="51">
        <v>4125</v>
      </c>
      <c r="O1039" s="51"/>
      <c r="P1039" s="51">
        <f t="shared" si="529"/>
        <v>0</v>
      </c>
      <c r="Q1039" s="51">
        <v>0</v>
      </c>
      <c r="R1039" s="51"/>
      <c r="S1039" s="51">
        <f t="shared" si="530"/>
        <v>0</v>
      </c>
      <c r="T1039" s="51"/>
      <c r="U1039" s="51">
        <f t="shared" si="531"/>
        <v>0</v>
      </c>
    </row>
    <row r="1040" spans="1:25" hidden="1" x14ac:dyDescent="0.2">
      <c r="A1040" s="28" t="s">
        <v>509</v>
      </c>
      <c r="B1040" s="29">
        <v>11</v>
      </c>
      <c r="C1040" s="28" t="s">
        <v>101</v>
      </c>
      <c r="D1040" s="53">
        <v>3238</v>
      </c>
      <c r="E1040" s="32" t="s">
        <v>59</v>
      </c>
      <c r="G1040" s="51">
        <v>220000</v>
      </c>
      <c r="H1040" s="51">
        <v>220000</v>
      </c>
      <c r="I1040" s="51">
        <v>220000</v>
      </c>
      <c r="J1040" s="51">
        <v>220000</v>
      </c>
      <c r="K1040" s="51">
        <v>220000</v>
      </c>
      <c r="L1040" s="33">
        <f t="shared" si="509"/>
        <v>100</v>
      </c>
      <c r="M1040" s="51">
        <v>500000</v>
      </c>
      <c r="N1040" s="51">
        <v>500000</v>
      </c>
      <c r="O1040" s="51"/>
      <c r="P1040" s="51">
        <f t="shared" si="529"/>
        <v>0</v>
      </c>
      <c r="Q1040" s="51">
        <v>0</v>
      </c>
      <c r="R1040" s="51"/>
      <c r="S1040" s="51">
        <f t="shared" si="530"/>
        <v>0</v>
      </c>
      <c r="T1040" s="51"/>
      <c r="U1040" s="51">
        <f t="shared" si="531"/>
        <v>0</v>
      </c>
    </row>
    <row r="1041" spans="1:25" s="23" customFormat="1" ht="15.75" hidden="1" x14ac:dyDescent="0.2">
      <c r="A1041" s="24" t="s">
        <v>509</v>
      </c>
      <c r="B1041" s="25">
        <v>11</v>
      </c>
      <c r="C1041" s="24" t="s">
        <v>101</v>
      </c>
      <c r="D1041" s="40">
        <v>329</v>
      </c>
      <c r="E1041" s="20"/>
      <c r="F1041" s="20"/>
      <c r="G1041" s="52">
        <f>SUM(G1042)</f>
        <v>22500</v>
      </c>
      <c r="H1041" s="52">
        <f t="shared" ref="H1041:U1041" si="533">SUM(H1042)</f>
        <v>22500</v>
      </c>
      <c r="I1041" s="52">
        <f t="shared" si="533"/>
        <v>22500</v>
      </c>
      <c r="J1041" s="52">
        <f t="shared" si="533"/>
        <v>22500</v>
      </c>
      <c r="K1041" s="52">
        <f t="shared" si="533"/>
        <v>22500</v>
      </c>
      <c r="L1041" s="22">
        <f t="shared" si="509"/>
        <v>100</v>
      </c>
      <c r="M1041" s="52">
        <f t="shared" si="533"/>
        <v>22500</v>
      </c>
      <c r="N1041" s="52">
        <f t="shared" si="533"/>
        <v>22500</v>
      </c>
      <c r="O1041" s="52">
        <f t="shared" si="533"/>
        <v>0</v>
      </c>
      <c r="P1041" s="52">
        <f t="shared" si="533"/>
        <v>0</v>
      </c>
      <c r="Q1041" s="52">
        <f t="shared" si="533"/>
        <v>0</v>
      </c>
      <c r="R1041" s="52">
        <f t="shared" si="533"/>
        <v>0</v>
      </c>
      <c r="S1041" s="52">
        <f t="shared" si="533"/>
        <v>0</v>
      </c>
      <c r="T1041" s="52">
        <f t="shared" si="533"/>
        <v>0</v>
      </c>
      <c r="U1041" s="52">
        <f t="shared" si="533"/>
        <v>0</v>
      </c>
      <c r="V1041" s="21"/>
      <c r="W1041" s="21"/>
      <c r="X1041" s="21"/>
      <c r="Y1041" s="12"/>
    </row>
    <row r="1042" spans="1:25" hidden="1" x14ac:dyDescent="0.2">
      <c r="A1042" s="28" t="s">
        <v>509</v>
      </c>
      <c r="B1042" s="29">
        <v>11</v>
      </c>
      <c r="C1042" s="28" t="s">
        <v>101</v>
      </c>
      <c r="D1042" s="53">
        <v>3293</v>
      </c>
      <c r="E1042" s="32" t="s">
        <v>64</v>
      </c>
      <c r="G1042" s="51">
        <v>22500</v>
      </c>
      <c r="H1042" s="51">
        <v>22500</v>
      </c>
      <c r="I1042" s="51">
        <v>22500</v>
      </c>
      <c r="J1042" s="51">
        <v>22500</v>
      </c>
      <c r="K1042" s="51">
        <v>22500</v>
      </c>
      <c r="L1042" s="33">
        <f t="shared" si="509"/>
        <v>100</v>
      </c>
      <c r="M1042" s="51">
        <v>22500</v>
      </c>
      <c r="N1042" s="51">
        <v>22500</v>
      </c>
      <c r="O1042" s="51"/>
      <c r="P1042" s="51">
        <f t="shared" si="529"/>
        <v>0</v>
      </c>
      <c r="Q1042" s="51">
        <v>0</v>
      </c>
      <c r="R1042" s="51"/>
      <c r="S1042" s="51">
        <f t="shared" si="530"/>
        <v>0</v>
      </c>
      <c r="T1042" s="51"/>
      <c r="U1042" s="51">
        <f t="shared" si="531"/>
        <v>0</v>
      </c>
    </row>
    <row r="1043" spans="1:25" s="23" customFormat="1" ht="15.75" hidden="1" x14ac:dyDescent="0.2">
      <c r="A1043" s="24" t="s">
        <v>509</v>
      </c>
      <c r="B1043" s="25">
        <v>11</v>
      </c>
      <c r="C1043" s="24" t="s">
        <v>101</v>
      </c>
      <c r="D1043" s="40">
        <v>422</v>
      </c>
      <c r="E1043" s="20"/>
      <c r="F1043" s="20"/>
      <c r="G1043" s="52">
        <f>SUM(G1044)</f>
        <v>121500</v>
      </c>
      <c r="H1043" s="52">
        <f t="shared" ref="H1043:U1043" si="534">SUM(H1044)</f>
        <v>121500</v>
      </c>
      <c r="I1043" s="52">
        <f t="shared" si="534"/>
        <v>121500</v>
      </c>
      <c r="J1043" s="52">
        <f t="shared" si="534"/>
        <v>121500</v>
      </c>
      <c r="K1043" s="52">
        <f t="shared" si="534"/>
        <v>0</v>
      </c>
      <c r="L1043" s="22">
        <f t="shared" si="509"/>
        <v>0</v>
      </c>
      <c r="M1043" s="52">
        <f t="shared" si="534"/>
        <v>0</v>
      </c>
      <c r="N1043" s="52">
        <f t="shared" si="534"/>
        <v>0</v>
      </c>
      <c r="O1043" s="52">
        <f t="shared" si="534"/>
        <v>0</v>
      </c>
      <c r="P1043" s="52">
        <f t="shared" si="534"/>
        <v>0</v>
      </c>
      <c r="Q1043" s="52">
        <f t="shared" si="534"/>
        <v>0</v>
      </c>
      <c r="R1043" s="52">
        <f t="shared" si="534"/>
        <v>0</v>
      </c>
      <c r="S1043" s="52">
        <f t="shared" si="534"/>
        <v>0</v>
      </c>
      <c r="T1043" s="52">
        <f t="shared" si="534"/>
        <v>0</v>
      </c>
      <c r="U1043" s="52">
        <f t="shared" si="534"/>
        <v>0</v>
      </c>
      <c r="V1043" s="21"/>
      <c r="W1043" s="21"/>
      <c r="X1043" s="21"/>
      <c r="Y1043" s="12"/>
    </row>
    <row r="1044" spans="1:25" hidden="1" x14ac:dyDescent="0.2">
      <c r="A1044" s="28" t="s">
        <v>509</v>
      </c>
      <c r="B1044" s="29">
        <v>11</v>
      </c>
      <c r="C1044" s="28" t="s">
        <v>101</v>
      </c>
      <c r="D1044" s="53">
        <v>4222</v>
      </c>
      <c r="E1044" s="32" t="s">
        <v>75</v>
      </c>
      <c r="G1044" s="51">
        <v>121500</v>
      </c>
      <c r="H1044" s="51">
        <v>121500</v>
      </c>
      <c r="I1044" s="51">
        <v>121500</v>
      </c>
      <c r="J1044" s="51">
        <v>121500</v>
      </c>
      <c r="K1044" s="51">
        <v>0</v>
      </c>
      <c r="L1044" s="33">
        <f t="shared" si="509"/>
        <v>0</v>
      </c>
      <c r="M1044" s="51">
        <v>0</v>
      </c>
      <c r="N1044" s="51">
        <v>0</v>
      </c>
      <c r="O1044" s="51"/>
      <c r="P1044" s="51">
        <f t="shared" si="529"/>
        <v>0</v>
      </c>
      <c r="Q1044" s="51">
        <v>0</v>
      </c>
      <c r="R1044" s="51"/>
      <c r="S1044" s="51">
        <f t="shared" si="530"/>
        <v>0</v>
      </c>
      <c r="T1044" s="51"/>
      <c r="U1044" s="51">
        <f t="shared" si="531"/>
        <v>0</v>
      </c>
    </row>
    <row r="1045" spans="1:25" s="23" customFormat="1" ht="15.75" hidden="1" x14ac:dyDescent="0.2">
      <c r="A1045" s="24" t="s">
        <v>509</v>
      </c>
      <c r="B1045" s="25">
        <v>12</v>
      </c>
      <c r="C1045" s="24" t="s">
        <v>101</v>
      </c>
      <c r="D1045" s="40">
        <v>321</v>
      </c>
      <c r="E1045" s="20"/>
      <c r="F1045" s="20"/>
      <c r="G1045" s="52">
        <f>SUM(G1046)</f>
        <v>0</v>
      </c>
      <c r="H1045" s="52">
        <f t="shared" ref="H1045:U1045" si="535">SUM(H1046)</f>
        <v>0</v>
      </c>
      <c r="I1045" s="52">
        <f t="shared" si="535"/>
        <v>0</v>
      </c>
      <c r="J1045" s="52">
        <f t="shared" si="535"/>
        <v>0</v>
      </c>
      <c r="K1045" s="52">
        <f t="shared" si="535"/>
        <v>0</v>
      </c>
      <c r="L1045" s="22" t="str">
        <f t="shared" si="509"/>
        <v>-</v>
      </c>
      <c r="M1045" s="52">
        <f t="shared" si="535"/>
        <v>0</v>
      </c>
      <c r="N1045" s="52">
        <f t="shared" si="535"/>
        <v>0</v>
      </c>
      <c r="O1045" s="52">
        <f t="shared" si="535"/>
        <v>151000</v>
      </c>
      <c r="P1045" s="52">
        <f t="shared" si="535"/>
        <v>151000</v>
      </c>
      <c r="Q1045" s="52">
        <f t="shared" si="535"/>
        <v>0</v>
      </c>
      <c r="R1045" s="52">
        <f t="shared" si="535"/>
        <v>0</v>
      </c>
      <c r="S1045" s="52">
        <f t="shared" si="535"/>
        <v>0</v>
      </c>
      <c r="T1045" s="52">
        <f t="shared" si="535"/>
        <v>0</v>
      </c>
      <c r="U1045" s="52">
        <f t="shared" si="535"/>
        <v>0</v>
      </c>
      <c r="V1045" s="21"/>
      <c r="W1045" s="21"/>
      <c r="X1045" s="21"/>
      <c r="Y1045" s="12"/>
    </row>
    <row r="1046" spans="1:25" hidden="1" x14ac:dyDescent="0.2">
      <c r="A1046" s="41" t="s">
        <v>509</v>
      </c>
      <c r="B1046" s="42">
        <v>12</v>
      </c>
      <c r="C1046" s="41" t="s">
        <v>101</v>
      </c>
      <c r="D1046" s="64">
        <v>3211</v>
      </c>
      <c r="E1046" s="32" t="s">
        <v>42</v>
      </c>
      <c r="G1046" s="51"/>
      <c r="H1046" s="51"/>
      <c r="I1046" s="51"/>
      <c r="J1046" s="51"/>
      <c r="K1046" s="51"/>
      <c r="L1046" s="33" t="str">
        <f t="shared" si="509"/>
        <v>-</v>
      </c>
      <c r="M1046" s="51"/>
      <c r="N1046" s="51"/>
      <c r="O1046" s="51">
        <v>151000</v>
      </c>
      <c r="P1046" s="51">
        <f t="shared" si="529"/>
        <v>151000</v>
      </c>
      <c r="Q1046" s="51"/>
      <c r="R1046" s="51"/>
      <c r="S1046" s="51">
        <f t="shared" si="530"/>
        <v>0</v>
      </c>
      <c r="T1046" s="51"/>
      <c r="U1046" s="51">
        <f t="shared" si="531"/>
        <v>0</v>
      </c>
    </row>
    <row r="1047" spans="1:25" s="23" customFormat="1" ht="15.75" hidden="1" x14ac:dyDescent="0.2">
      <c r="A1047" s="24" t="s">
        <v>509</v>
      </c>
      <c r="B1047" s="25">
        <v>12</v>
      </c>
      <c r="C1047" s="24" t="s">
        <v>101</v>
      </c>
      <c r="D1047" s="40">
        <v>323</v>
      </c>
      <c r="E1047" s="20"/>
      <c r="F1047" s="20"/>
      <c r="G1047" s="52">
        <f>SUM(G1048)</f>
        <v>0</v>
      </c>
      <c r="H1047" s="52">
        <f t="shared" ref="H1047:U1047" si="536">SUM(H1048)</f>
        <v>0</v>
      </c>
      <c r="I1047" s="52">
        <f t="shared" si="536"/>
        <v>0</v>
      </c>
      <c r="J1047" s="52">
        <f t="shared" si="536"/>
        <v>0</v>
      </c>
      <c r="K1047" s="52">
        <f t="shared" si="536"/>
        <v>0</v>
      </c>
      <c r="L1047" s="22" t="str">
        <f t="shared" si="509"/>
        <v>-</v>
      </c>
      <c r="M1047" s="52">
        <f t="shared" si="536"/>
        <v>0</v>
      </c>
      <c r="N1047" s="52">
        <f t="shared" si="536"/>
        <v>0</v>
      </c>
      <c r="O1047" s="52">
        <f t="shared" si="536"/>
        <v>460000</v>
      </c>
      <c r="P1047" s="52">
        <f t="shared" si="536"/>
        <v>460000</v>
      </c>
      <c r="Q1047" s="52">
        <f t="shared" si="536"/>
        <v>0</v>
      </c>
      <c r="R1047" s="52">
        <f t="shared" si="536"/>
        <v>0</v>
      </c>
      <c r="S1047" s="52">
        <f t="shared" si="536"/>
        <v>0</v>
      </c>
      <c r="T1047" s="52">
        <f t="shared" si="536"/>
        <v>0</v>
      </c>
      <c r="U1047" s="52">
        <f t="shared" si="536"/>
        <v>0</v>
      </c>
      <c r="V1047" s="21"/>
      <c r="W1047" s="21"/>
      <c r="X1047" s="21"/>
      <c r="Y1047" s="12"/>
    </row>
    <row r="1048" spans="1:25" hidden="1" x14ac:dyDescent="0.2">
      <c r="A1048" s="41" t="s">
        <v>509</v>
      </c>
      <c r="B1048" s="42">
        <v>12</v>
      </c>
      <c r="C1048" s="41" t="s">
        <v>101</v>
      </c>
      <c r="D1048" s="64">
        <v>3237</v>
      </c>
      <c r="E1048" s="32" t="s">
        <v>58</v>
      </c>
      <c r="G1048" s="51"/>
      <c r="H1048" s="51"/>
      <c r="I1048" s="51"/>
      <c r="J1048" s="51"/>
      <c r="K1048" s="51"/>
      <c r="L1048" s="33" t="str">
        <f t="shared" si="509"/>
        <v>-</v>
      </c>
      <c r="M1048" s="51"/>
      <c r="N1048" s="51"/>
      <c r="O1048" s="51">
        <v>460000</v>
      </c>
      <c r="P1048" s="51">
        <f t="shared" si="529"/>
        <v>460000</v>
      </c>
      <c r="Q1048" s="51"/>
      <c r="R1048" s="51"/>
      <c r="S1048" s="51">
        <f t="shared" si="530"/>
        <v>0</v>
      </c>
      <c r="T1048" s="51"/>
      <c r="U1048" s="51">
        <f t="shared" si="531"/>
        <v>0</v>
      </c>
    </row>
    <row r="1049" spans="1:25" s="23" customFormat="1" ht="15.75" hidden="1" x14ac:dyDescent="0.2">
      <c r="A1049" s="24" t="s">
        <v>509</v>
      </c>
      <c r="B1049" s="25">
        <v>12</v>
      </c>
      <c r="C1049" s="24" t="s">
        <v>101</v>
      </c>
      <c r="D1049" s="40">
        <v>329</v>
      </c>
      <c r="E1049" s="20"/>
      <c r="F1049" s="20"/>
      <c r="G1049" s="52">
        <f>SUM(G1050)</f>
        <v>0</v>
      </c>
      <c r="H1049" s="52">
        <f t="shared" ref="H1049:U1049" si="537">SUM(H1050)</f>
        <v>0</v>
      </c>
      <c r="I1049" s="52">
        <f t="shared" si="537"/>
        <v>0</v>
      </c>
      <c r="J1049" s="52">
        <f t="shared" si="537"/>
        <v>0</v>
      </c>
      <c r="K1049" s="52">
        <f t="shared" si="537"/>
        <v>0</v>
      </c>
      <c r="L1049" s="22" t="str">
        <f t="shared" si="509"/>
        <v>-</v>
      </c>
      <c r="M1049" s="52">
        <f t="shared" si="537"/>
        <v>0</v>
      </c>
      <c r="N1049" s="52">
        <f t="shared" si="537"/>
        <v>0</v>
      </c>
      <c r="O1049" s="52">
        <f t="shared" si="537"/>
        <v>15000</v>
      </c>
      <c r="P1049" s="52">
        <f t="shared" si="537"/>
        <v>15000</v>
      </c>
      <c r="Q1049" s="52">
        <f t="shared" si="537"/>
        <v>0</v>
      </c>
      <c r="R1049" s="52">
        <f t="shared" si="537"/>
        <v>0</v>
      </c>
      <c r="S1049" s="52">
        <f t="shared" si="537"/>
        <v>0</v>
      </c>
      <c r="T1049" s="52">
        <f t="shared" si="537"/>
        <v>0</v>
      </c>
      <c r="U1049" s="52">
        <f t="shared" si="537"/>
        <v>0</v>
      </c>
      <c r="V1049" s="21"/>
      <c r="W1049" s="21"/>
      <c r="X1049" s="21"/>
      <c r="Y1049" s="12"/>
    </row>
    <row r="1050" spans="1:25" hidden="1" x14ac:dyDescent="0.2">
      <c r="A1050" s="41" t="s">
        <v>509</v>
      </c>
      <c r="B1050" s="42">
        <v>12</v>
      </c>
      <c r="C1050" s="41" t="s">
        <v>101</v>
      </c>
      <c r="D1050" s="64">
        <v>3293</v>
      </c>
      <c r="E1050" s="32" t="s">
        <v>64</v>
      </c>
      <c r="G1050" s="51"/>
      <c r="H1050" s="51"/>
      <c r="I1050" s="51"/>
      <c r="J1050" s="51"/>
      <c r="K1050" s="51"/>
      <c r="L1050" s="33" t="str">
        <f t="shared" si="509"/>
        <v>-</v>
      </c>
      <c r="M1050" s="51"/>
      <c r="N1050" s="51"/>
      <c r="O1050" s="51">
        <v>15000</v>
      </c>
      <c r="P1050" s="51">
        <f t="shared" si="529"/>
        <v>15000</v>
      </c>
      <c r="Q1050" s="51"/>
      <c r="R1050" s="51"/>
      <c r="S1050" s="51">
        <f t="shared" si="530"/>
        <v>0</v>
      </c>
      <c r="T1050" s="51"/>
      <c r="U1050" s="51">
        <f t="shared" si="531"/>
        <v>0</v>
      </c>
    </row>
    <row r="1051" spans="1:25" ht="15.75" hidden="1" x14ac:dyDescent="0.2">
      <c r="A1051" s="90" t="s">
        <v>509</v>
      </c>
      <c r="B1051" s="91">
        <v>12</v>
      </c>
      <c r="C1051" s="90" t="s">
        <v>101</v>
      </c>
      <c r="D1051" s="74">
        <v>422</v>
      </c>
      <c r="E1051" s="20"/>
      <c r="F1051" s="20"/>
      <c r="G1051" s="52">
        <f>G1052</f>
        <v>0</v>
      </c>
      <c r="H1051" s="52">
        <f t="shared" ref="H1051:U1051" si="538">H1052</f>
        <v>0</v>
      </c>
      <c r="I1051" s="52">
        <f t="shared" si="538"/>
        <v>0</v>
      </c>
      <c r="J1051" s="52">
        <f t="shared" si="538"/>
        <v>0</v>
      </c>
      <c r="K1051" s="52">
        <f t="shared" si="538"/>
        <v>0</v>
      </c>
      <c r="L1051" s="22" t="str">
        <f t="shared" si="509"/>
        <v>-</v>
      </c>
      <c r="M1051" s="52">
        <f t="shared" si="538"/>
        <v>0</v>
      </c>
      <c r="N1051" s="52">
        <f t="shared" si="538"/>
        <v>0</v>
      </c>
      <c r="O1051" s="52">
        <f t="shared" si="538"/>
        <v>125000</v>
      </c>
      <c r="P1051" s="52">
        <f t="shared" si="538"/>
        <v>125000</v>
      </c>
      <c r="Q1051" s="52">
        <f t="shared" si="538"/>
        <v>0</v>
      </c>
      <c r="R1051" s="52">
        <f t="shared" si="538"/>
        <v>0</v>
      </c>
      <c r="S1051" s="52">
        <f t="shared" si="538"/>
        <v>0</v>
      </c>
      <c r="T1051" s="52">
        <f t="shared" si="538"/>
        <v>0</v>
      </c>
      <c r="U1051" s="52">
        <f t="shared" si="538"/>
        <v>0</v>
      </c>
    </row>
    <row r="1052" spans="1:25" ht="15.75" hidden="1" x14ac:dyDescent="0.2">
      <c r="A1052" s="41" t="s">
        <v>509</v>
      </c>
      <c r="B1052" s="42">
        <v>12</v>
      </c>
      <c r="C1052" s="41" t="s">
        <v>101</v>
      </c>
      <c r="D1052" s="64">
        <v>4222</v>
      </c>
      <c r="E1052" s="32" t="s">
        <v>75</v>
      </c>
      <c r="G1052" s="51"/>
      <c r="H1052" s="51"/>
      <c r="I1052" s="51"/>
      <c r="J1052" s="51"/>
      <c r="K1052" s="51"/>
      <c r="L1052" s="22" t="str">
        <f t="shared" si="509"/>
        <v>-</v>
      </c>
      <c r="M1052" s="51"/>
      <c r="N1052" s="51"/>
      <c r="O1052" s="51">
        <v>125000</v>
      </c>
      <c r="P1052" s="51">
        <f>O1052</f>
        <v>125000</v>
      </c>
      <c r="Q1052" s="51"/>
      <c r="R1052" s="51"/>
      <c r="S1052" s="51">
        <f>R1052</f>
        <v>0</v>
      </c>
      <c r="T1052" s="51"/>
      <c r="U1052" s="51">
        <f>T1052</f>
        <v>0</v>
      </c>
    </row>
    <row r="1053" spans="1:25" s="23" customFormat="1" ht="15.75" x14ac:dyDescent="0.2">
      <c r="A1053" s="285" t="s">
        <v>93</v>
      </c>
      <c r="B1053" s="285"/>
      <c r="C1053" s="285"/>
      <c r="D1053" s="285"/>
      <c r="E1053" s="38" t="s">
        <v>512</v>
      </c>
      <c r="F1053" s="20"/>
      <c r="G1053" s="52">
        <f>SUM(G1054)</f>
        <v>0</v>
      </c>
      <c r="H1053" s="52">
        <f t="shared" ref="H1053:U1054" si="539">SUM(H1054)</f>
        <v>0</v>
      </c>
      <c r="I1053" s="52">
        <f t="shared" si="539"/>
        <v>0</v>
      </c>
      <c r="J1053" s="52">
        <f t="shared" si="539"/>
        <v>0</v>
      </c>
      <c r="K1053" s="52">
        <f t="shared" si="539"/>
        <v>0</v>
      </c>
      <c r="L1053" s="22" t="str">
        <f t="shared" si="509"/>
        <v>-</v>
      </c>
      <c r="M1053" s="52">
        <f t="shared" si="539"/>
        <v>0</v>
      </c>
      <c r="N1053" s="52">
        <f t="shared" si="539"/>
        <v>0</v>
      </c>
      <c r="O1053" s="52">
        <f t="shared" si="539"/>
        <v>0</v>
      </c>
      <c r="P1053" s="52">
        <f t="shared" si="539"/>
        <v>0</v>
      </c>
      <c r="Q1053" s="52">
        <f t="shared" si="539"/>
        <v>0</v>
      </c>
      <c r="R1053" s="52">
        <f t="shared" si="539"/>
        <v>0</v>
      </c>
      <c r="S1053" s="52">
        <f t="shared" si="539"/>
        <v>0</v>
      </c>
      <c r="T1053" s="52">
        <f t="shared" si="539"/>
        <v>0</v>
      </c>
      <c r="U1053" s="52">
        <f t="shared" si="539"/>
        <v>0</v>
      </c>
      <c r="V1053" s="21"/>
      <c r="W1053" s="21"/>
      <c r="X1053" s="21"/>
      <c r="Y1053" s="12"/>
    </row>
    <row r="1054" spans="1:25" s="23" customFormat="1" ht="15.75" hidden="1" x14ac:dyDescent="0.2">
      <c r="A1054" s="24"/>
      <c r="B1054" s="25">
        <v>11</v>
      </c>
      <c r="C1054" s="24"/>
      <c r="D1054" s="40">
        <v>412</v>
      </c>
      <c r="E1054" s="20"/>
      <c r="F1054" s="20"/>
      <c r="G1054" s="52">
        <f>SUM(G1055)</f>
        <v>0</v>
      </c>
      <c r="H1054" s="52">
        <f t="shared" si="539"/>
        <v>0</v>
      </c>
      <c r="I1054" s="52">
        <f t="shared" si="539"/>
        <v>0</v>
      </c>
      <c r="J1054" s="52">
        <f t="shared" si="539"/>
        <v>0</v>
      </c>
      <c r="K1054" s="52">
        <f t="shared" si="539"/>
        <v>0</v>
      </c>
      <c r="L1054" s="22" t="str">
        <f t="shared" si="509"/>
        <v>-</v>
      </c>
      <c r="M1054" s="52">
        <f t="shared" si="539"/>
        <v>0</v>
      </c>
      <c r="N1054" s="52">
        <f t="shared" si="539"/>
        <v>0</v>
      </c>
      <c r="O1054" s="52">
        <f t="shared" si="539"/>
        <v>0</v>
      </c>
      <c r="P1054" s="52">
        <f t="shared" si="539"/>
        <v>0</v>
      </c>
      <c r="Q1054" s="52">
        <f t="shared" si="539"/>
        <v>0</v>
      </c>
      <c r="R1054" s="52">
        <f t="shared" si="539"/>
        <v>0</v>
      </c>
      <c r="S1054" s="52">
        <f t="shared" si="539"/>
        <v>0</v>
      </c>
      <c r="T1054" s="52">
        <f t="shared" si="539"/>
        <v>0</v>
      </c>
      <c r="U1054" s="52">
        <f t="shared" si="539"/>
        <v>0</v>
      </c>
      <c r="V1054" s="21"/>
      <c r="W1054" s="21"/>
      <c r="X1054" s="21"/>
      <c r="Y1054" s="12"/>
    </row>
    <row r="1055" spans="1:25" s="60" customFormat="1" hidden="1" x14ac:dyDescent="0.2">
      <c r="A1055" s="41"/>
      <c r="B1055" s="42">
        <v>11</v>
      </c>
      <c r="C1055" s="41"/>
      <c r="D1055" s="64">
        <v>4126</v>
      </c>
      <c r="E1055" s="36"/>
      <c r="F1055" s="32"/>
      <c r="G1055" s="51"/>
      <c r="H1055" s="51"/>
      <c r="I1055" s="51"/>
      <c r="J1055" s="51"/>
      <c r="K1055" s="51"/>
      <c r="L1055" s="33" t="str">
        <f t="shared" si="509"/>
        <v>-</v>
      </c>
      <c r="M1055" s="51"/>
      <c r="N1055" s="51"/>
      <c r="O1055" s="51"/>
      <c r="P1055" s="51">
        <f>O1055</f>
        <v>0</v>
      </c>
      <c r="Q1055" s="51"/>
      <c r="R1055" s="51"/>
      <c r="S1055" s="51">
        <f>R1055</f>
        <v>0</v>
      </c>
      <c r="T1055" s="51"/>
      <c r="U1055" s="51">
        <f>T1055</f>
        <v>0</v>
      </c>
      <c r="V1055" s="1"/>
      <c r="W1055" s="1"/>
      <c r="X1055" s="1"/>
      <c r="Y1055" s="65"/>
    </row>
    <row r="1056" spans="1:25" s="23" customFormat="1" ht="15.75" x14ac:dyDescent="0.2">
      <c r="A1056" s="285" t="s">
        <v>93</v>
      </c>
      <c r="B1056" s="285"/>
      <c r="C1056" s="285"/>
      <c r="D1056" s="285"/>
      <c r="E1056" s="38" t="s">
        <v>513</v>
      </c>
      <c r="F1056" s="20"/>
      <c r="G1056" s="52">
        <f>G1057+G1059</f>
        <v>0</v>
      </c>
      <c r="H1056" s="52"/>
      <c r="I1056" s="52"/>
      <c r="J1056" s="52"/>
      <c r="K1056" s="52"/>
      <c r="L1056" s="22" t="str">
        <f t="shared" si="509"/>
        <v>-</v>
      </c>
      <c r="M1056" s="52"/>
      <c r="N1056" s="52"/>
      <c r="O1056" s="52">
        <f>O1058+O1060</f>
        <v>0</v>
      </c>
      <c r="P1056" s="52">
        <f t="shared" ref="P1056:U1056" si="540">P1058+P1060</f>
        <v>0</v>
      </c>
      <c r="Q1056" s="52">
        <f t="shared" si="540"/>
        <v>0</v>
      </c>
      <c r="R1056" s="52">
        <f t="shared" si="540"/>
        <v>0</v>
      </c>
      <c r="S1056" s="52">
        <f t="shared" si="540"/>
        <v>0</v>
      </c>
      <c r="T1056" s="52">
        <f t="shared" si="540"/>
        <v>0</v>
      </c>
      <c r="U1056" s="52">
        <f t="shared" si="540"/>
        <v>0</v>
      </c>
      <c r="V1056" s="21"/>
      <c r="W1056" s="21"/>
      <c r="X1056" s="21"/>
      <c r="Y1056" s="12"/>
    </row>
    <row r="1057" spans="1:25" s="23" customFormat="1" ht="15.75" hidden="1" x14ac:dyDescent="0.2">
      <c r="A1057" s="24"/>
      <c r="B1057" s="25">
        <v>11</v>
      </c>
      <c r="C1057" s="24"/>
      <c r="D1057" s="40">
        <v>412</v>
      </c>
      <c r="E1057" s="20"/>
      <c r="F1057" s="20"/>
      <c r="G1057" s="52">
        <f>SUM(G1058)</f>
        <v>0</v>
      </c>
      <c r="H1057" s="52">
        <f t="shared" ref="H1057:U1057" si="541">SUM(H1058)</f>
        <v>0</v>
      </c>
      <c r="I1057" s="52">
        <f t="shared" si="541"/>
        <v>0</v>
      </c>
      <c r="J1057" s="52">
        <f t="shared" si="541"/>
        <v>0</v>
      </c>
      <c r="K1057" s="52">
        <f t="shared" si="541"/>
        <v>0</v>
      </c>
      <c r="L1057" s="22" t="str">
        <f t="shared" si="509"/>
        <v>-</v>
      </c>
      <c r="M1057" s="52">
        <f t="shared" si="541"/>
        <v>0</v>
      </c>
      <c r="N1057" s="52">
        <f t="shared" si="541"/>
        <v>0</v>
      </c>
      <c r="O1057" s="52">
        <f t="shared" si="541"/>
        <v>0</v>
      </c>
      <c r="P1057" s="52">
        <f t="shared" si="541"/>
        <v>0</v>
      </c>
      <c r="Q1057" s="52">
        <f t="shared" si="541"/>
        <v>0</v>
      </c>
      <c r="R1057" s="52">
        <f t="shared" si="541"/>
        <v>0</v>
      </c>
      <c r="S1057" s="52">
        <f t="shared" si="541"/>
        <v>0</v>
      </c>
      <c r="T1057" s="52">
        <f t="shared" si="541"/>
        <v>0</v>
      </c>
      <c r="U1057" s="52">
        <f t="shared" si="541"/>
        <v>0</v>
      </c>
      <c r="V1057" s="21"/>
      <c r="W1057" s="21"/>
      <c r="X1057" s="21"/>
      <c r="Y1057" s="12"/>
    </row>
    <row r="1058" spans="1:25" hidden="1" x14ac:dyDescent="0.2">
      <c r="A1058" s="41"/>
      <c r="B1058" s="42">
        <v>11</v>
      </c>
      <c r="C1058" s="41"/>
      <c r="D1058" s="64" t="s">
        <v>514</v>
      </c>
      <c r="E1058" s="36"/>
      <c r="G1058" s="51"/>
      <c r="H1058" s="51"/>
      <c r="I1058" s="51"/>
      <c r="J1058" s="51"/>
      <c r="K1058" s="51"/>
      <c r="L1058" s="33" t="str">
        <f t="shared" si="509"/>
        <v>-</v>
      </c>
      <c r="M1058" s="51"/>
      <c r="N1058" s="51"/>
      <c r="O1058" s="51"/>
      <c r="P1058" s="51">
        <f>O1058</f>
        <v>0</v>
      </c>
      <c r="Q1058" s="51"/>
      <c r="R1058" s="51">
        <v>0</v>
      </c>
      <c r="S1058" s="51">
        <f>R1058</f>
        <v>0</v>
      </c>
      <c r="T1058" s="51">
        <v>0</v>
      </c>
      <c r="U1058" s="51">
        <f>T1058</f>
        <v>0</v>
      </c>
    </row>
    <row r="1059" spans="1:25" s="23" customFormat="1" ht="15.75" hidden="1" x14ac:dyDescent="0.2">
      <c r="A1059" s="24"/>
      <c r="B1059" s="25">
        <v>11</v>
      </c>
      <c r="C1059" s="24"/>
      <c r="D1059" s="40">
        <v>421</v>
      </c>
      <c r="E1059" s="20"/>
      <c r="F1059" s="20"/>
      <c r="G1059" s="52">
        <f>SUM(G1060)</f>
        <v>0</v>
      </c>
      <c r="H1059" s="52">
        <f t="shared" ref="H1059:U1059" si="542">SUM(H1060)</f>
        <v>0</v>
      </c>
      <c r="I1059" s="52">
        <f t="shared" si="542"/>
        <v>0</v>
      </c>
      <c r="J1059" s="52">
        <f t="shared" si="542"/>
        <v>0</v>
      </c>
      <c r="K1059" s="52">
        <f t="shared" si="542"/>
        <v>0</v>
      </c>
      <c r="L1059" s="22" t="str">
        <f t="shared" si="509"/>
        <v>-</v>
      </c>
      <c r="M1059" s="52">
        <f t="shared" si="542"/>
        <v>0</v>
      </c>
      <c r="N1059" s="52">
        <f t="shared" si="542"/>
        <v>0</v>
      </c>
      <c r="O1059" s="52">
        <f t="shared" si="542"/>
        <v>0</v>
      </c>
      <c r="P1059" s="52">
        <f t="shared" si="542"/>
        <v>0</v>
      </c>
      <c r="Q1059" s="52">
        <f t="shared" si="542"/>
        <v>0</v>
      </c>
      <c r="R1059" s="52">
        <f t="shared" si="542"/>
        <v>0</v>
      </c>
      <c r="S1059" s="52">
        <f t="shared" si="542"/>
        <v>0</v>
      </c>
      <c r="T1059" s="52">
        <f t="shared" si="542"/>
        <v>0</v>
      </c>
      <c r="U1059" s="52">
        <f t="shared" si="542"/>
        <v>0</v>
      </c>
      <c r="V1059" s="21"/>
      <c r="W1059" s="21"/>
      <c r="X1059" s="21"/>
      <c r="Y1059" s="12"/>
    </row>
    <row r="1060" spans="1:25" hidden="1" x14ac:dyDescent="0.2">
      <c r="A1060" s="41"/>
      <c r="B1060" s="42">
        <v>11</v>
      </c>
      <c r="C1060" s="41"/>
      <c r="D1060" s="64">
        <v>4214</v>
      </c>
      <c r="E1060" s="36" t="s">
        <v>500</v>
      </c>
      <c r="G1060" s="51"/>
      <c r="H1060" s="51"/>
      <c r="I1060" s="51"/>
      <c r="J1060" s="51"/>
      <c r="K1060" s="51"/>
      <c r="L1060" s="33" t="str">
        <f t="shared" si="509"/>
        <v>-</v>
      </c>
      <c r="M1060" s="51"/>
      <c r="N1060" s="51"/>
      <c r="O1060" s="51"/>
      <c r="P1060" s="51">
        <f>O1060</f>
        <v>0</v>
      </c>
      <c r="Q1060" s="51"/>
      <c r="R1060" s="51"/>
      <c r="S1060" s="51">
        <f>R1060</f>
        <v>0</v>
      </c>
      <c r="T1060" s="51"/>
      <c r="U1060" s="51">
        <f>T1060</f>
        <v>0</v>
      </c>
    </row>
    <row r="1061" spans="1:25" s="23" customFormat="1" ht="31.5" x14ac:dyDescent="0.2">
      <c r="A1061" s="285" t="s">
        <v>93</v>
      </c>
      <c r="B1061" s="285"/>
      <c r="C1061" s="285"/>
      <c r="D1061" s="285"/>
      <c r="E1061" s="38" t="s">
        <v>515</v>
      </c>
      <c r="F1061" s="20"/>
      <c r="G1061" s="52">
        <f>G1062+G1064</f>
        <v>0</v>
      </c>
      <c r="H1061" s="52"/>
      <c r="I1061" s="52"/>
      <c r="J1061" s="52"/>
      <c r="K1061" s="52"/>
      <c r="L1061" s="22" t="str">
        <f t="shared" si="509"/>
        <v>-</v>
      </c>
      <c r="M1061" s="52"/>
      <c r="N1061" s="52"/>
      <c r="O1061" s="52">
        <f>O1063+O1065</f>
        <v>0</v>
      </c>
      <c r="P1061" s="52">
        <f t="shared" ref="P1061:U1061" si="543">P1063+P1065</f>
        <v>0</v>
      </c>
      <c r="Q1061" s="52">
        <f t="shared" si="543"/>
        <v>0</v>
      </c>
      <c r="R1061" s="52">
        <f t="shared" si="543"/>
        <v>0</v>
      </c>
      <c r="S1061" s="52">
        <f t="shared" si="543"/>
        <v>0</v>
      </c>
      <c r="T1061" s="52">
        <f t="shared" si="543"/>
        <v>0</v>
      </c>
      <c r="U1061" s="52">
        <f t="shared" si="543"/>
        <v>0</v>
      </c>
      <c r="V1061" s="21"/>
      <c r="W1061" s="21"/>
      <c r="X1061" s="21"/>
      <c r="Y1061" s="12"/>
    </row>
    <row r="1062" spans="1:25" s="23" customFormat="1" ht="15.75" hidden="1" x14ac:dyDescent="0.2">
      <c r="A1062" s="24"/>
      <c r="B1062" s="25">
        <v>11</v>
      </c>
      <c r="C1062" s="24"/>
      <c r="D1062" s="40">
        <v>412</v>
      </c>
      <c r="E1062" s="20"/>
      <c r="F1062" s="20"/>
      <c r="G1062" s="52">
        <f>SUM(G1063)</f>
        <v>0</v>
      </c>
      <c r="H1062" s="52">
        <f t="shared" ref="H1062:U1062" si="544">SUM(H1063)</f>
        <v>0</v>
      </c>
      <c r="I1062" s="52">
        <f t="shared" si="544"/>
        <v>0</v>
      </c>
      <c r="J1062" s="52">
        <f t="shared" si="544"/>
        <v>0</v>
      </c>
      <c r="K1062" s="52">
        <f t="shared" si="544"/>
        <v>0</v>
      </c>
      <c r="L1062" s="22" t="str">
        <f t="shared" si="509"/>
        <v>-</v>
      </c>
      <c r="M1062" s="52">
        <f t="shared" si="544"/>
        <v>0</v>
      </c>
      <c r="N1062" s="52">
        <f t="shared" si="544"/>
        <v>0</v>
      </c>
      <c r="O1062" s="52">
        <f t="shared" si="544"/>
        <v>0</v>
      </c>
      <c r="P1062" s="52">
        <f t="shared" si="544"/>
        <v>0</v>
      </c>
      <c r="Q1062" s="52">
        <f t="shared" si="544"/>
        <v>0</v>
      </c>
      <c r="R1062" s="52">
        <f t="shared" si="544"/>
        <v>0</v>
      </c>
      <c r="S1062" s="52">
        <f t="shared" si="544"/>
        <v>0</v>
      </c>
      <c r="T1062" s="52">
        <f t="shared" si="544"/>
        <v>0</v>
      </c>
      <c r="U1062" s="52">
        <f t="shared" si="544"/>
        <v>0</v>
      </c>
      <c r="V1062" s="21"/>
      <c r="W1062" s="21"/>
      <c r="X1062" s="21"/>
      <c r="Y1062" s="12"/>
    </row>
    <row r="1063" spans="1:25" hidden="1" x14ac:dyDescent="0.2">
      <c r="A1063" s="41"/>
      <c r="B1063" s="42">
        <v>11</v>
      </c>
      <c r="C1063" s="41"/>
      <c r="D1063" s="64" t="s">
        <v>514</v>
      </c>
      <c r="E1063" s="36"/>
      <c r="G1063" s="51"/>
      <c r="H1063" s="51"/>
      <c r="I1063" s="51"/>
      <c r="J1063" s="51"/>
      <c r="K1063" s="51"/>
      <c r="L1063" s="33" t="str">
        <f t="shared" si="509"/>
        <v>-</v>
      </c>
      <c r="M1063" s="51"/>
      <c r="N1063" s="51"/>
      <c r="O1063" s="51"/>
      <c r="P1063" s="51">
        <f>O1063</f>
        <v>0</v>
      </c>
      <c r="Q1063" s="51"/>
      <c r="R1063" s="51">
        <v>0</v>
      </c>
      <c r="S1063" s="51">
        <f>R1063</f>
        <v>0</v>
      </c>
      <c r="T1063" s="51">
        <v>0</v>
      </c>
      <c r="U1063" s="51">
        <f>T1063</f>
        <v>0</v>
      </c>
    </row>
    <row r="1064" spans="1:25" s="23" customFormat="1" ht="15.75" hidden="1" x14ac:dyDescent="0.2">
      <c r="A1064" s="24"/>
      <c r="B1064" s="25">
        <v>11</v>
      </c>
      <c r="C1064" s="24"/>
      <c r="D1064" s="40">
        <v>421</v>
      </c>
      <c r="E1064" s="20"/>
      <c r="F1064" s="20"/>
      <c r="G1064" s="52">
        <f>SUM(G1065)</f>
        <v>0</v>
      </c>
      <c r="H1064" s="52">
        <f t="shared" ref="H1064:U1064" si="545">SUM(H1065)</f>
        <v>0</v>
      </c>
      <c r="I1064" s="52">
        <f t="shared" si="545"/>
        <v>0</v>
      </c>
      <c r="J1064" s="52">
        <f t="shared" si="545"/>
        <v>0</v>
      </c>
      <c r="K1064" s="52">
        <f t="shared" si="545"/>
        <v>0</v>
      </c>
      <c r="L1064" s="22" t="str">
        <f t="shared" si="509"/>
        <v>-</v>
      </c>
      <c r="M1064" s="52">
        <f t="shared" si="545"/>
        <v>0</v>
      </c>
      <c r="N1064" s="52">
        <f t="shared" si="545"/>
        <v>0</v>
      </c>
      <c r="O1064" s="52">
        <f t="shared" si="545"/>
        <v>0</v>
      </c>
      <c r="P1064" s="52">
        <f t="shared" si="545"/>
        <v>0</v>
      </c>
      <c r="Q1064" s="52">
        <f t="shared" si="545"/>
        <v>0</v>
      </c>
      <c r="R1064" s="52">
        <f t="shared" si="545"/>
        <v>0</v>
      </c>
      <c r="S1064" s="52">
        <f t="shared" si="545"/>
        <v>0</v>
      </c>
      <c r="T1064" s="52">
        <f t="shared" si="545"/>
        <v>0</v>
      </c>
      <c r="U1064" s="52">
        <f t="shared" si="545"/>
        <v>0</v>
      </c>
      <c r="V1064" s="21"/>
      <c r="W1064" s="21"/>
      <c r="X1064" s="21"/>
      <c r="Y1064" s="12"/>
    </row>
    <row r="1065" spans="1:25" hidden="1" x14ac:dyDescent="0.2">
      <c r="A1065" s="41"/>
      <c r="B1065" s="42">
        <v>11</v>
      </c>
      <c r="C1065" s="41"/>
      <c r="D1065" s="64">
        <v>4214</v>
      </c>
      <c r="E1065" s="36"/>
      <c r="G1065" s="51"/>
      <c r="H1065" s="51"/>
      <c r="I1065" s="51"/>
      <c r="J1065" s="51"/>
      <c r="K1065" s="51"/>
      <c r="L1065" s="33" t="str">
        <f t="shared" si="509"/>
        <v>-</v>
      </c>
      <c r="M1065" s="51"/>
      <c r="N1065" s="51"/>
      <c r="O1065" s="51">
        <v>0</v>
      </c>
      <c r="P1065" s="51">
        <f>O1065</f>
        <v>0</v>
      </c>
      <c r="Q1065" s="51"/>
      <c r="R1065" s="51"/>
      <c r="S1065" s="51">
        <f>R1065</f>
        <v>0</v>
      </c>
      <c r="T1065" s="51"/>
      <c r="U1065" s="51">
        <f>T1065</f>
        <v>0</v>
      </c>
    </row>
    <row r="1066" spans="1:25" s="23" customFormat="1" ht="15.75" x14ac:dyDescent="0.2">
      <c r="A1066" s="285" t="s">
        <v>93</v>
      </c>
      <c r="B1066" s="285"/>
      <c r="C1066" s="285"/>
      <c r="D1066" s="285"/>
      <c r="E1066" s="38" t="s">
        <v>516</v>
      </c>
      <c r="F1066" s="20"/>
      <c r="G1066" s="52">
        <f>SUM(G1067)</f>
        <v>0</v>
      </c>
      <c r="H1066" s="52">
        <f t="shared" ref="H1066:U1067" si="546">SUM(H1067)</f>
        <v>0</v>
      </c>
      <c r="I1066" s="52">
        <f t="shared" si="546"/>
        <v>0</v>
      </c>
      <c r="J1066" s="52">
        <f t="shared" si="546"/>
        <v>0</v>
      </c>
      <c r="K1066" s="52">
        <f t="shared" si="546"/>
        <v>0</v>
      </c>
      <c r="L1066" s="22" t="str">
        <f t="shared" si="509"/>
        <v>-</v>
      </c>
      <c r="M1066" s="52">
        <f t="shared" si="546"/>
        <v>0</v>
      </c>
      <c r="N1066" s="52">
        <f t="shared" si="546"/>
        <v>0</v>
      </c>
      <c r="O1066" s="52">
        <f t="shared" si="546"/>
        <v>0</v>
      </c>
      <c r="P1066" s="52">
        <f t="shared" si="546"/>
        <v>0</v>
      </c>
      <c r="Q1066" s="52">
        <f t="shared" si="546"/>
        <v>0</v>
      </c>
      <c r="R1066" s="52">
        <f t="shared" si="546"/>
        <v>0</v>
      </c>
      <c r="S1066" s="52">
        <f t="shared" si="546"/>
        <v>0</v>
      </c>
      <c r="T1066" s="52">
        <f t="shared" si="546"/>
        <v>0</v>
      </c>
      <c r="U1066" s="52">
        <f t="shared" si="546"/>
        <v>0</v>
      </c>
      <c r="V1066" s="21"/>
      <c r="W1066" s="21"/>
      <c r="X1066" s="21"/>
      <c r="Y1066" s="12"/>
    </row>
    <row r="1067" spans="1:25" s="23" customFormat="1" ht="15.75" hidden="1" x14ac:dyDescent="0.2">
      <c r="A1067" s="24"/>
      <c r="B1067" s="25">
        <v>11</v>
      </c>
      <c r="C1067" s="24"/>
      <c r="D1067" s="40">
        <v>412</v>
      </c>
      <c r="E1067" s="20"/>
      <c r="F1067" s="20"/>
      <c r="G1067" s="52">
        <f>SUM(G1068)</f>
        <v>0</v>
      </c>
      <c r="H1067" s="52">
        <f t="shared" si="546"/>
        <v>0</v>
      </c>
      <c r="I1067" s="52">
        <f t="shared" si="546"/>
        <v>0</v>
      </c>
      <c r="J1067" s="52">
        <f t="shared" si="546"/>
        <v>0</v>
      </c>
      <c r="K1067" s="52">
        <f t="shared" si="546"/>
        <v>0</v>
      </c>
      <c r="L1067" s="22" t="str">
        <f t="shared" si="509"/>
        <v>-</v>
      </c>
      <c r="M1067" s="52">
        <f t="shared" si="546"/>
        <v>0</v>
      </c>
      <c r="N1067" s="52">
        <f t="shared" si="546"/>
        <v>0</v>
      </c>
      <c r="O1067" s="52">
        <f t="shared" si="546"/>
        <v>0</v>
      </c>
      <c r="P1067" s="52">
        <f t="shared" si="546"/>
        <v>0</v>
      </c>
      <c r="Q1067" s="52">
        <f t="shared" si="546"/>
        <v>0</v>
      </c>
      <c r="R1067" s="52">
        <f t="shared" si="546"/>
        <v>0</v>
      </c>
      <c r="S1067" s="52">
        <f t="shared" si="546"/>
        <v>0</v>
      </c>
      <c r="T1067" s="52">
        <f t="shared" si="546"/>
        <v>0</v>
      </c>
      <c r="U1067" s="52">
        <f t="shared" si="546"/>
        <v>0</v>
      </c>
      <c r="V1067" s="21"/>
      <c r="W1067" s="21"/>
      <c r="X1067" s="21"/>
      <c r="Y1067" s="12"/>
    </row>
    <row r="1068" spans="1:25" hidden="1" x14ac:dyDescent="0.2">
      <c r="A1068" s="41"/>
      <c r="B1068" s="42">
        <v>11</v>
      </c>
      <c r="C1068" s="41"/>
      <c r="D1068" s="64" t="s">
        <v>514</v>
      </c>
      <c r="E1068" s="36"/>
      <c r="G1068" s="51"/>
      <c r="H1068" s="51"/>
      <c r="I1068" s="51"/>
      <c r="J1068" s="51"/>
      <c r="K1068" s="51"/>
      <c r="L1068" s="33" t="str">
        <f t="shared" si="509"/>
        <v>-</v>
      </c>
      <c r="M1068" s="51"/>
      <c r="N1068" s="51"/>
      <c r="O1068" s="51"/>
      <c r="P1068" s="51">
        <f>O1068</f>
        <v>0</v>
      </c>
      <c r="Q1068" s="51"/>
      <c r="R1068" s="51"/>
      <c r="S1068" s="51">
        <f>R1068</f>
        <v>0</v>
      </c>
      <c r="T1068" s="51"/>
      <c r="U1068" s="51">
        <f>T1068</f>
        <v>0</v>
      </c>
    </row>
    <row r="1069" spans="1:25" s="23" customFormat="1" ht="31.5" x14ac:dyDescent="0.2">
      <c r="A1069" s="285" t="s">
        <v>93</v>
      </c>
      <c r="B1069" s="285"/>
      <c r="C1069" s="285"/>
      <c r="D1069" s="285"/>
      <c r="E1069" s="38" t="s">
        <v>517</v>
      </c>
      <c r="F1069" s="20"/>
      <c r="G1069" s="52">
        <f>SUM(G1070)</f>
        <v>0</v>
      </c>
      <c r="H1069" s="52">
        <f t="shared" ref="H1069:U1070" si="547">SUM(H1070)</f>
        <v>0</v>
      </c>
      <c r="I1069" s="52">
        <f t="shared" si="547"/>
        <v>0</v>
      </c>
      <c r="J1069" s="52">
        <f t="shared" si="547"/>
        <v>0</v>
      </c>
      <c r="K1069" s="52">
        <f t="shared" si="547"/>
        <v>0</v>
      </c>
      <c r="L1069" s="22" t="str">
        <f t="shared" si="509"/>
        <v>-</v>
      </c>
      <c r="M1069" s="52">
        <f t="shared" si="547"/>
        <v>0</v>
      </c>
      <c r="N1069" s="52">
        <f t="shared" si="547"/>
        <v>0</v>
      </c>
      <c r="O1069" s="52">
        <f t="shared" si="547"/>
        <v>0</v>
      </c>
      <c r="P1069" s="52">
        <f t="shared" si="547"/>
        <v>0</v>
      </c>
      <c r="Q1069" s="52">
        <f t="shared" si="547"/>
        <v>0</v>
      </c>
      <c r="R1069" s="52">
        <f t="shared" si="547"/>
        <v>0</v>
      </c>
      <c r="S1069" s="52">
        <f t="shared" si="547"/>
        <v>0</v>
      </c>
      <c r="T1069" s="52">
        <f t="shared" si="547"/>
        <v>0</v>
      </c>
      <c r="U1069" s="52">
        <f t="shared" si="547"/>
        <v>0</v>
      </c>
      <c r="V1069" s="21"/>
      <c r="W1069" s="21"/>
      <c r="X1069" s="21"/>
      <c r="Y1069" s="12"/>
    </row>
    <row r="1070" spans="1:25" s="23" customFormat="1" ht="15.75" hidden="1" x14ac:dyDescent="0.2">
      <c r="A1070" s="24"/>
      <c r="B1070" s="25">
        <v>11</v>
      </c>
      <c r="C1070" s="24"/>
      <c r="D1070" s="40">
        <v>421</v>
      </c>
      <c r="E1070" s="20"/>
      <c r="F1070" s="20"/>
      <c r="G1070" s="52">
        <f>SUM(G1071)</f>
        <v>0</v>
      </c>
      <c r="H1070" s="52">
        <f t="shared" si="547"/>
        <v>0</v>
      </c>
      <c r="I1070" s="52">
        <f t="shared" si="547"/>
        <v>0</v>
      </c>
      <c r="J1070" s="52">
        <f t="shared" si="547"/>
        <v>0</v>
      </c>
      <c r="K1070" s="52">
        <f t="shared" si="547"/>
        <v>0</v>
      </c>
      <c r="L1070" s="22" t="str">
        <f t="shared" si="509"/>
        <v>-</v>
      </c>
      <c r="M1070" s="52">
        <f t="shared" si="547"/>
        <v>0</v>
      </c>
      <c r="N1070" s="52">
        <f t="shared" si="547"/>
        <v>0</v>
      </c>
      <c r="O1070" s="52">
        <f t="shared" si="547"/>
        <v>0</v>
      </c>
      <c r="P1070" s="52">
        <f t="shared" si="547"/>
        <v>0</v>
      </c>
      <c r="Q1070" s="52">
        <f t="shared" si="547"/>
        <v>0</v>
      </c>
      <c r="R1070" s="52">
        <f t="shared" si="547"/>
        <v>0</v>
      </c>
      <c r="S1070" s="52">
        <f t="shared" si="547"/>
        <v>0</v>
      </c>
      <c r="T1070" s="52">
        <f t="shared" si="547"/>
        <v>0</v>
      </c>
      <c r="U1070" s="52">
        <f t="shared" si="547"/>
        <v>0</v>
      </c>
      <c r="V1070" s="21"/>
      <c r="W1070" s="21"/>
      <c r="X1070" s="21"/>
      <c r="Y1070" s="12"/>
    </row>
    <row r="1071" spans="1:25" hidden="1" x14ac:dyDescent="0.2">
      <c r="A1071" s="41"/>
      <c r="B1071" s="42">
        <v>11</v>
      </c>
      <c r="C1071" s="41"/>
      <c r="D1071" s="64">
        <v>4214</v>
      </c>
      <c r="E1071" s="36" t="s">
        <v>500</v>
      </c>
      <c r="G1071" s="51"/>
      <c r="H1071" s="51"/>
      <c r="I1071" s="51"/>
      <c r="J1071" s="51"/>
      <c r="K1071" s="51"/>
      <c r="L1071" s="33" t="str">
        <f t="shared" si="509"/>
        <v>-</v>
      </c>
      <c r="M1071" s="51"/>
      <c r="N1071" s="51"/>
      <c r="O1071" s="51">
        <v>0</v>
      </c>
      <c r="P1071" s="51">
        <f>O1071</f>
        <v>0</v>
      </c>
      <c r="Q1071" s="51"/>
      <c r="R1071" s="51">
        <v>0</v>
      </c>
      <c r="S1071" s="51">
        <f>R1071</f>
        <v>0</v>
      </c>
      <c r="T1071" s="51"/>
      <c r="U1071" s="51">
        <f>T1071</f>
        <v>0</v>
      </c>
    </row>
    <row r="1072" spans="1:25" s="23" customFormat="1" ht="15.75" x14ac:dyDescent="0.2">
      <c r="A1072" s="276" t="s">
        <v>518</v>
      </c>
      <c r="B1072" s="276"/>
      <c r="C1072" s="276"/>
      <c r="D1072" s="276"/>
      <c r="E1072" s="276"/>
      <c r="F1072" s="276"/>
      <c r="G1072" s="16">
        <f>G1073+G1138</f>
        <v>17575560</v>
      </c>
      <c r="H1072" s="16">
        <f>H1073+H1138</f>
        <v>12490000</v>
      </c>
      <c r="I1072" s="16">
        <f>I1073+I1138</f>
        <v>17575560</v>
      </c>
      <c r="J1072" s="16">
        <f>J1073+J1138</f>
        <v>12490000</v>
      </c>
      <c r="K1072" s="16">
        <f>K1073+K1138</f>
        <v>5034716.0599999996</v>
      </c>
      <c r="L1072" s="17">
        <f t="shared" ref="L1072:L1135" si="548">IF(I1072=0, "-", K1072/I1072*100)</f>
        <v>28.64612029431779</v>
      </c>
      <c r="M1072" s="16">
        <f t="shared" ref="M1072:U1072" si="549">M1073+M1138</f>
        <v>12490000</v>
      </c>
      <c r="N1072" s="16">
        <f>N1073+N1138</f>
        <v>12490000</v>
      </c>
      <c r="O1072" s="16">
        <f t="shared" si="549"/>
        <v>5945000</v>
      </c>
      <c r="P1072" s="16">
        <f t="shared" si="549"/>
        <v>5945000</v>
      </c>
      <c r="Q1072" s="16">
        <f t="shared" si="549"/>
        <v>9252000</v>
      </c>
      <c r="R1072" s="16">
        <f t="shared" si="549"/>
        <v>5945000</v>
      </c>
      <c r="S1072" s="16">
        <f t="shared" si="549"/>
        <v>5945000</v>
      </c>
      <c r="T1072" s="16">
        <f t="shared" si="549"/>
        <v>5945000</v>
      </c>
      <c r="U1072" s="16">
        <f t="shared" si="549"/>
        <v>5945000</v>
      </c>
      <c r="V1072" s="21"/>
      <c r="W1072" s="21"/>
      <c r="X1072" s="21"/>
      <c r="Y1072" s="12"/>
    </row>
    <row r="1073" spans="1:25" s="47" customFormat="1" ht="29.25" customHeight="1" x14ac:dyDescent="0.2">
      <c r="A1073" s="284" t="s">
        <v>519</v>
      </c>
      <c r="B1073" s="284"/>
      <c r="C1073" s="284"/>
      <c r="D1073" s="284"/>
      <c r="E1073" s="282" t="s">
        <v>520</v>
      </c>
      <c r="F1073" s="282"/>
      <c r="G1073" s="18">
        <f>SUM(G1074+G1117+G1129)</f>
        <v>5945000</v>
      </c>
      <c r="H1073" s="18">
        <f t="shared" ref="H1073:U1073" si="550">SUM(H1074+H1117+H1129)</f>
        <v>5945000</v>
      </c>
      <c r="I1073" s="18">
        <f t="shared" si="550"/>
        <v>5945000</v>
      </c>
      <c r="J1073" s="18">
        <f t="shared" si="550"/>
        <v>5945000</v>
      </c>
      <c r="K1073" s="18">
        <f t="shared" si="550"/>
        <v>2352392.4799999995</v>
      </c>
      <c r="L1073" s="19">
        <f t="shared" si="548"/>
        <v>39.569259545836829</v>
      </c>
      <c r="M1073" s="18">
        <f t="shared" si="550"/>
        <v>5945000</v>
      </c>
      <c r="N1073" s="18">
        <f t="shared" si="550"/>
        <v>5945000</v>
      </c>
      <c r="O1073" s="18">
        <f t="shared" si="550"/>
        <v>5945000</v>
      </c>
      <c r="P1073" s="18">
        <f t="shared" si="550"/>
        <v>5945000</v>
      </c>
      <c r="Q1073" s="18">
        <f t="shared" si="550"/>
        <v>5945000</v>
      </c>
      <c r="R1073" s="18">
        <f t="shared" si="550"/>
        <v>5945000</v>
      </c>
      <c r="S1073" s="18">
        <f t="shared" si="550"/>
        <v>5945000</v>
      </c>
      <c r="T1073" s="18">
        <f t="shared" si="550"/>
        <v>5945000</v>
      </c>
      <c r="U1073" s="18">
        <f t="shared" si="550"/>
        <v>5945000</v>
      </c>
      <c r="V1073" s="83"/>
      <c r="W1073" s="83"/>
      <c r="X1073" s="83"/>
      <c r="Y1073" s="88"/>
    </row>
    <row r="1074" spans="1:25" s="23" customFormat="1" ht="78.75" x14ac:dyDescent="0.2">
      <c r="A1074" s="277" t="s">
        <v>521</v>
      </c>
      <c r="B1074" s="277"/>
      <c r="C1074" s="277"/>
      <c r="D1074" s="277"/>
      <c r="E1074" s="20" t="s">
        <v>522</v>
      </c>
      <c r="F1074" s="38" t="s">
        <v>523</v>
      </c>
      <c r="G1074" s="21">
        <f>G1075+G1078+G1080+G1083+G1088+G1092+G1102+G1104+G1110+G1113+G1115</f>
        <v>5290000</v>
      </c>
      <c r="H1074" s="21">
        <f t="shared" ref="H1074:U1074" si="551">H1075+H1078+H1080+H1083+H1088+H1092+H1102+H1104+H1110+H1113+H1115</f>
        <v>5290000</v>
      </c>
      <c r="I1074" s="21">
        <f t="shared" si="551"/>
        <v>5290000</v>
      </c>
      <c r="J1074" s="21">
        <f t="shared" si="551"/>
        <v>5290000</v>
      </c>
      <c r="K1074" s="21">
        <f t="shared" si="551"/>
        <v>2144249.6399999997</v>
      </c>
      <c r="L1074" s="22">
        <f t="shared" si="548"/>
        <v>40.534019659735343</v>
      </c>
      <c r="M1074" s="21">
        <f t="shared" si="551"/>
        <v>5290000</v>
      </c>
      <c r="N1074" s="21">
        <f t="shared" si="551"/>
        <v>5290000</v>
      </c>
      <c r="O1074" s="21">
        <f t="shared" si="551"/>
        <v>5390000</v>
      </c>
      <c r="P1074" s="21">
        <f t="shared" si="551"/>
        <v>5390000</v>
      </c>
      <c r="Q1074" s="21">
        <f t="shared" si="551"/>
        <v>5290000</v>
      </c>
      <c r="R1074" s="21">
        <f t="shared" si="551"/>
        <v>5390000</v>
      </c>
      <c r="S1074" s="21">
        <f t="shared" si="551"/>
        <v>5390000</v>
      </c>
      <c r="T1074" s="21">
        <f t="shared" si="551"/>
        <v>5390000</v>
      </c>
      <c r="U1074" s="21">
        <f t="shared" si="551"/>
        <v>5390000</v>
      </c>
      <c r="V1074" s="21"/>
      <c r="W1074" s="21"/>
      <c r="X1074" s="21"/>
      <c r="Y1074" s="12"/>
    </row>
    <row r="1075" spans="1:25" s="23" customFormat="1" ht="15.75" hidden="1" x14ac:dyDescent="0.2">
      <c r="A1075" s="24" t="s">
        <v>524</v>
      </c>
      <c r="B1075" s="25">
        <v>11</v>
      </c>
      <c r="C1075" s="49" t="s">
        <v>270</v>
      </c>
      <c r="D1075" s="27">
        <v>311</v>
      </c>
      <c r="E1075" s="20"/>
      <c r="F1075" s="20"/>
      <c r="G1075" s="21">
        <f>SUM(G1076:G1077)</f>
        <v>2110000</v>
      </c>
      <c r="H1075" s="21">
        <f t="shared" ref="H1075:U1075" si="552">SUM(H1076:H1077)</f>
        <v>2110000</v>
      </c>
      <c r="I1075" s="21">
        <f t="shared" si="552"/>
        <v>2110000</v>
      </c>
      <c r="J1075" s="21">
        <f t="shared" si="552"/>
        <v>2110000</v>
      </c>
      <c r="K1075" s="21">
        <f t="shared" si="552"/>
        <v>985668.02</v>
      </c>
      <c r="L1075" s="22">
        <f t="shared" si="548"/>
        <v>46.714124170616117</v>
      </c>
      <c r="M1075" s="21">
        <f t="shared" si="552"/>
        <v>2110000</v>
      </c>
      <c r="N1075" s="21">
        <f t="shared" si="552"/>
        <v>2110000</v>
      </c>
      <c r="O1075" s="21">
        <f t="shared" si="552"/>
        <v>2110000</v>
      </c>
      <c r="P1075" s="21">
        <f t="shared" si="552"/>
        <v>2110000</v>
      </c>
      <c r="Q1075" s="21">
        <f t="shared" si="552"/>
        <v>2110000</v>
      </c>
      <c r="R1075" s="21">
        <f t="shared" si="552"/>
        <v>2110000</v>
      </c>
      <c r="S1075" s="21">
        <f t="shared" si="552"/>
        <v>2110000</v>
      </c>
      <c r="T1075" s="21">
        <f t="shared" si="552"/>
        <v>2110000</v>
      </c>
      <c r="U1075" s="21">
        <f t="shared" si="552"/>
        <v>2110000</v>
      </c>
      <c r="V1075" s="21">
        <v>2700000</v>
      </c>
      <c r="W1075" s="21"/>
      <c r="X1075" s="21"/>
      <c r="Y1075" s="12" t="s">
        <v>525</v>
      </c>
    </row>
    <row r="1076" spans="1:25" s="23" customFormat="1" ht="15.75" hidden="1" x14ac:dyDescent="0.2">
      <c r="A1076" s="28" t="s">
        <v>524</v>
      </c>
      <c r="B1076" s="29">
        <v>11</v>
      </c>
      <c r="C1076" s="50" t="s">
        <v>270</v>
      </c>
      <c r="D1076" s="53" t="s">
        <v>526</v>
      </c>
      <c r="E1076" s="32" t="s">
        <v>33</v>
      </c>
      <c r="F1076" s="20"/>
      <c r="G1076" s="1">
        <v>2100000</v>
      </c>
      <c r="H1076" s="1">
        <v>2100000</v>
      </c>
      <c r="I1076" s="1">
        <v>2100000</v>
      </c>
      <c r="J1076" s="1">
        <v>2100000</v>
      </c>
      <c r="K1076" s="1">
        <v>985668.02</v>
      </c>
      <c r="L1076" s="33">
        <f t="shared" si="548"/>
        <v>46.936572380952377</v>
      </c>
      <c r="M1076" s="1">
        <v>2100000</v>
      </c>
      <c r="N1076" s="1">
        <v>2100000</v>
      </c>
      <c r="O1076" s="1">
        <v>2100000</v>
      </c>
      <c r="P1076" s="1">
        <f>O1076</f>
        <v>2100000</v>
      </c>
      <c r="Q1076" s="1">
        <v>2100000</v>
      </c>
      <c r="R1076" s="1">
        <v>2100000</v>
      </c>
      <c r="S1076" s="1">
        <f>R1076</f>
        <v>2100000</v>
      </c>
      <c r="T1076" s="1">
        <v>2100000</v>
      </c>
      <c r="U1076" s="1">
        <f>T1076</f>
        <v>2100000</v>
      </c>
      <c r="V1076" s="21">
        <f>O1075+O1078+O1080</f>
        <v>2700000</v>
      </c>
      <c r="W1076" s="21"/>
      <c r="X1076" s="21"/>
      <c r="Y1076" s="12" t="s">
        <v>527</v>
      </c>
    </row>
    <row r="1077" spans="1:25" s="23" customFormat="1" ht="15.75" hidden="1" x14ac:dyDescent="0.2">
      <c r="A1077" s="28" t="s">
        <v>524</v>
      </c>
      <c r="B1077" s="29">
        <v>11</v>
      </c>
      <c r="C1077" s="50" t="s">
        <v>270</v>
      </c>
      <c r="D1077" s="53" t="s">
        <v>528</v>
      </c>
      <c r="E1077" s="32" t="s">
        <v>35</v>
      </c>
      <c r="F1077" s="20"/>
      <c r="G1077" s="1">
        <v>10000</v>
      </c>
      <c r="H1077" s="1">
        <v>10000</v>
      </c>
      <c r="I1077" s="1">
        <v>10000</v>
      </c>
      <c r="J1077" s="1">
        <v>10000</v>
      </c>
      <c r="K1077" s="1">
        <v>0</v>
      </c>
      <c r="L1077" s="33">
        <f t="shared" si="548"/>
        <v>0</v>
      </c>
      <c r="M1077" s="1">
        <v>10000</v>
      </c>
      <c r="N1077" s="1">
        <v>10000</v>
      </c>
      <c r="O1077" s="1">
        <v>10000</v>
      </c>
      <c r="P1077" s="1">
        <f t="shared" ref="P1077:P1116" si="553">O1077</f>
        <v>10000</v>
      </c>
      <c r="Q1077" s="1">
        <v>10000</v>
      </c>
      <c r="R1077" s="1">
        <v>10000</v>
      </c>
      <c r="S1077" s="1">
        <f t="shared" ref="S1077:S1116" si="554">R1077</f>
        <v>10000</v>
      </c>
      <c r="T1077" s="1">
        <v>10000</v>
      </c>
      <c r="U1077" s="1">
        <f t="shared" ref="U1077:U1116" si="555">T1077</f>
        <v>10000</v>
      </c>
      <c r="V1077" s="1">
        <f>V1075-V1076</f>
        <v>0</v>
      </c>
      <c r="W1077" s="1"/>
      <c r="X1077" s="1"/>
      <c r="Y1077" s="65" t="s">
        <v>26</v>
      </c>
    </row>
    <row r="1078" spans="1:25" s="23" customFormat="1" ht="15.75" hidden="1" x14ac:dyDescent="0.2">
      <c r="A1078" s="24" t="s">
        <v>524</v>
      </c>
      <c r="B1078" s="25">
        <v>11</v>
      </c>
      <c r="C1078" s="49" t="s">
        <v>270</v>
      </c>
      <c r="D1078" s="40">
        <v>312</v>
      </c>
      <c r="E1078" s="20"/>
      <c r="F1078" s="20"/>
      <c r="G1078" s="21">
        <f>SUM(G1079)</f>
        <v>40000</v>
      </c>
      <c r="H1078" s="21">
        <f t="shared" ref="H1078:U1078" si="556">SUM(H1079)</f>
        <v>40000</v>
      </c>
      <c r="I1078" s="21">
        <f t="shared" si="556"/>
        <v>40000</v>
      </c>
      <c r="J1078" s="21">
        <f t="shared" si="556"/>
        <v>40000</v>
      </c>
      <c r="K1078" s="21">
        <f t="shared" si="556"/>
        <v>0</v>
      </c>
      <c r="L1078" s="22">
        <f t="shared" si="548"/>
        <v>0</v>
      </c>
      <c r="M1078" s="21">
        <f t="shared" si="556"/>
        <v>40000</v>
      </c>
      <c r="N1078" s="21">
        <f t="shared" si="556"/>
        <v>40000</v>
      </c>
      <c r="O1078" s="21">
        <f t="shared" si="556"/>
        <v>40000</v>
      </c>
      <c r="P1078" s="21">
        <f t="shared" si="556"/>
        <v>40000</v>
      </c>
      <c r="Q1078" s="21">
        <f t="shared" si="556"/>
        <v>40000</v>
      </c>
      <c r="R1078" s="21">
        <f t="shared" si="556"/>
        <v>40000</v>
      </c>
      <c r="S1078" s="21">
        <f t="shared" si="556"/>
        <v>40000</v>
      </c>
      <c r="T1078" s="21">
        <f t="shared" si="556"/>
        <v>40000</v>
      </c>
      <c r="U1078" s="21">
        <f t="shared" si="556"/>
        <v>40000</v>
      </c>
      <c r="V1078" s="21"/>
      <c r="W1078" s="21"/>
      <c r="X1078" s="21"/>
      <c r="Y1078" s="12"/>
    </row>
    <row r="1079" spans="1:25" s="23" customFormat="1" ht="15.75" hidden="1" x14ac:dyDescent="0.2">
      <c r="A1079" s="28" t="s">
        <v>524</v>
      </c>
      <c r="B1079" s="29">
        <v>11</v>
      </c>
      <c r="C1079" s="50" t="s">
        <v>270</v>
      </c>
      <c r="D1079" s="53" t="s">
        <v>529</v>
      </c>
      <c r="E1079" s="32" t="s">
        <v>471</v>
      </c>
      <c r="F1079" s="20"/>
      <c r="G1079" s="1">
        <v>40000</v>
      </c>
      <c r="H1079" s="1">
        <v>40000</v>
      </c>
      <c r="I1079" s="1">
        <v>40000</v>
      </c>
      <c r="J1079" s="1">
        <v>40000</v>
      </c>
      <c r="K1079" s="1">
        <v>0</v>
      </c>
      <c r="L1079" s="33">
        <f t="shared" si="548"/>
        <v>0</v>
      </c>
      <c r="M1079" s="1">
        <v>40000</v>
      </c>
      <c r="N1079" s="1">
        <v>40000</v>
      </c>
      <c r="O1079" s="1">
        <v>40000</v>
      </c>
      <c r="P1079" s="1">
        <f t="shared" si="553"/>
        <v>40000</v>
      </c>
      <c r="Q1079" s="1">
        <v>40000</v>
      </c>
      <c r="R1079" s="1">
        <v>40000</v>
      </c>
      <c r="S1079" s="1">
        <f t="shared" si="554"/>
        <v>40000</v>
      </c>
      <c r="T1079" s="1">
        <v>40000</v>
      </c>
      <c r="U1079" s="1">
        <f t="shared" si="555"/>
        <v>40000</v>
      </c>
      <c r="V1079" s="21"/>
      <c r="W1079" s="21"/>
      <c r="X1079" s="21"/>
      <c r="Y1079" s="12"/>
    </row>
    <row r="1080" spans="1:25" s="23" customFormat="1" ht="15.75" hidden="1" x14ac:dyDescent="0.2">
      <c r="A1080" s="24" t="s">
        <v>524</v>
      </c>
      <c r="B1080" s="25">
        <v>11</v>
      </c>
      <c r="C1080" s="49" t="s">
        <v>270</v>
      </c>
      <c r="D1080" s="40">
        <v>313</v>
      </c>
      <c r="E1080" s="20"/>
      <c r="F1080" s="20"/>
      <c r="G1080" s="21">
        <f>SUM(G1081:G1082)</f>
        <v>550000</v>
      </c>
      <c r="H1080" s="21">
        <f t="shared" ref="H1080:U1080" si="557">SUM(H1081:H1082)</f>
        <v>550000</v>
      </c>
      <c r="I1080" s="21">
        <f t="shared" si="557"/>
        <v>550000</v>
      </c>
      <c r="J1080" s="21">
        <f t="shared" si="557"/>
        <v>550000</v>
      </c>
      <c r="K1080" s="21">
        <f t="shared" si="557"/>
        <v>149821.46</v>
      </c>
      <c r="L1080" s="22">
        <f t="shared" si="548"/>
        <v>27.240265454545455</v>
      </c>
      <c r="M1080" s="21">
        <f t="shared" si="557"/>
        <v>550000</v>
      </c>
      <c r="N1080" s="21">
        <f t="shared" si="557"/>
        <v>550000</v>
      </c>
      <c r="O1080" s="21">
        <f t="shared" si="557"/>
        <v>550000</v>
      </c>
      <c r="P1080" s="21">
        <f t="shared" si="557"/>
        <v>550000</v>
      </c>
      <c r="Q1080" s="21">
        <f t="shared" si="557"/>
        <v>550000</v>
      </c>
      <c r="R1080" s="21">
        <f t="shared" si="557"/>
        <v>550000</v>
      </c>
      <c r="S1080" s="21">
        <f t="shared" si="557"/>
        <v>550000</v>
      </c>
      <c r="T1080" s="21">
        <f t="shared" si="557"/>
        <v>550000</v>
      </c>
      <c r="U1080" s="21">
        <f t="shared" si="557"/>
        <v>550000</v>
      </c>
      <c r="V1080" s="21"/>
      <c r="W1080" s="21"/>
      <c r="X1080" s="21"/>
      <c r="Y1080" s="12"/>
    </row>
    <row r="1081" spans="1:25" s="23" customFormat="1" ht="15.75" hidden="1" x14ac:dyDescent="0.2">
      <c r="A1081" s="28" t="s">
        <v>524</v>
      </c>
      <c r="B1081" s="29">
        <v>11</v>
      </c>
      <c r="C1081" s="50" t="s">
        <v>270</v>
      </c>
      <c r="D1081" s="53" t="s">
        <v>530</v>
      </c>
      <c r="E1081" s="32" t="s">
        <v>40</v>
      </c>
      <c r="F1081" s="20"/>
      <c r="G1081" s="1">
        <v>450000</v>
      </c>
      <c r="H1081" s="1">
        <v>450000</v>
      </c>
      <c r="I1081" s="1">
        <v>450000</v>
      </c>
      <c r="J1081" s="1">
        <v>450000</v>
      </c>
      <c r="K1081" s="1">
        <v>133065.12</v>
      </c>
      <c r="L1081" s="33">
        <f t="shared" si="548"/>
        <v>29.570026666666667</v>
      </c>
      <c r="M1081" s="1">
        <v>450000</v>
      </c>
      <c r="N1081" s="1">
        <v>450000</v>
      </c>
      <c r="O1081" s="1">
        <v>450000</v>
      </c>
      <c r="P1081" s="1">
        <f t="shared" si="553"/>
        <v>450000</v>
      </c>
      <c r="Q1081" s="1">
        <v>450000</v>
      </c>
      <c r="R1081" s="1">
        <v>450000</v>
      </c>
      <c r="S1081" s="1">
        <f t="shared" si="554"/>
        <v>450000</v>
      </c>
      <c r="T1081" s="1">
        <v>450000</v>
      </c>
      <c r="U1081" s="1">
        <f t="shared" si="555"/>
        <v>450000</v>
      </c>
      <c r="V1081" s="21"/>
      <c r="W1081" s="21"/>
      <c r="X1081" s="21"/>
      <c r="Y1081" s="12"/>
    </row>
    <row r="1082" spans="1:25" s="23" customFormat="1" ht="30" hidden="1" x14ac:dyDescent="0.2">
      <c r="A1082" s="28" t="s">
        <v>524</v>
      </c>
      <c r="B1082" s="29">
        <v>11</v>
      </c>
      <c r="C1082" s="50" t="s">
        <v>270</v>
      </c>
      <c r="D1082" s="53">
        <v>3133</v>
      </c>
      <c r="E1082" s="32" t="s">
        <v>41</v>
      </c>
      <c r="F1082" s="20"/>
      <c r="G1082" s="1">
        <v>100000</v>
      </c>
      <c r="H1082" s="1">
        <v>100000</v>
      </c>
      <c r="I1082" s="1">
        <v>100000</v>
      </c>
      <c r="J1082" s="1">
        <v>100000</v>
      </c>
      <c r="K1082" s="1">
        <v>16756.34</v>
      </c>
      <c r="L1082" s="33">
        <f t="shared" si="548"/>
        <v>16.756340000000002</v>
      </c>
      <c r="M1082" s="1">
        <v>100000</v>
      </c>
      <c r="N1082" s="1">
        <v>100000</v>
      </c>
      <c r="O1082" s="1">
        <v>100000</v>
      </c>
      <c r="P1082" s="1">
        <f t="shared" si="553"/>
        <v>100000</v>
      </c>
      <c r="Q1082" s="1">
        <v>100000</v>
      </c>
      <c r="R1082" s="1">
        <v>100000</v>
      </c>
      <c r="S1082" s="1">
        <f t="shared" si="554"/>
        <v>100000</v>
      </c>
      <c r="T1082" s="1">
        <v>100000</v>
      </c>
      <c r="U1082" s="1">
        <f t="shared" si="555"/>
        <v>100000</v>
      </c>
      <c r="V1082" s="21"/>
      <c r="W1082" s="21"/>
      <c r="X1082" s="21"/>
      <c r="Y1082" s="12"/>
    </row>
    <row r="1083" spans="1:25" s="23" customFormat="1" ht="15.75" hidden="1" x14ac:dyDescent="0.2">
      <c r="A1083" s="24" t="s">
        <v>524</v>
      </c>
      <c r="B1083" s="25">
        <v>11</v>
      </c>
      <c r="C1083" s="49" t="s">
        <v>270</v>
      </c>
      <c r="D1083" s="40">
        <v>321</v>
      </c>
      <c r="E1083" s="20"/>
      <c r="F1083" s="20"/>
      <c r="G1083" s="21">
        <f>SUM(G1084:G1087)</f>
        <v>540000</v>
      </c>
      <c r="H1083" s="21">
        <f t="shared" ref="H1083:U1083" si="558">SUM(H1084:H1087)</f>
        <v>540000</v>
      </c>
      <c r="I1083" s="21">
        <f t="shared" si="558"/>
        <v>540000</v>
      </c>
      <c r="J1083" s="21">
        <f t="shared" si="558"/>
        <v>540000</v>
      </c>
      <c r="K1083" s="21">
        <f t="shared" si="558"/>
        <v>95348.37</v>
      </c>
      <c r="L1083" s="22">
        <f t="shared" si="548"/>
        <v>17.657105555555557</v>
      </c>
      <c r="M1083" s="21">
        <f t="shared" si="558"/>
        <v>540000</v>
      </c>
      <c r="N1083" s="21">
        <f t="shared" si="558"/>
        <v>540000</v>
      </c>
      <c r="O1083" s="21">
        <f t="shared" si="558"/>
        <v>470000</v>
      </c>
      <c r="P1083" s="21">
        <f t="shared" si="558"/>
        <v>470000</v>
      </c>
      <c r="Q1083" s="21">
        <f t="shared" si="558"/>
        <v>540000</v>
      </c>
      <c r="R1083" s="21">
        <f t="shared" si="558"/>
        <v>470000</v>
      </c>
      <c r="S1083" s="21">
        <f t="shared" si="558"/>
        <v>470000</v>
      </c>
      <c r="T1083" s="21">
        <f t="shared" si="558"/>
        <v>470000</v>
      </c>
      <c r="U1083" s="21">
        <f t="shared" si="558"/>
        <v>470000</v>
      </c>
      <c r="V1083" s="21"/>
      <c r="W1083" s="21"/>
      <c r="X1083" s="21"/>
      <c r="Y1083" s="12"/>
    </row>
    <row r="1084" spans="1:25" s="23" customFormat="1" ht="15.75" hidden="1" x14ac:dyDescent="0.2">
      <c r="A1084" s="28" t="s">
        <v>524</v>
      </c>
      <c r="B1084" s="29">
        <v>11</v>
      </c>
      <c r="C1084" s="50" t="s">
        <v>270</v>
      </c>
      <c r="D1084" s="53" t="s">
        <v>510</v>
      </c>
      <c r="E1084" s="32" t="s">
        <v>42</v>
      </c>
      <c r="F1084" s="20"/>
      <c r="G1084" s="1">
        <v>290000</v>
      </c>
      <c r="H1084" s="1">
        <v>290000</v>
      </c>
      <c r="I1084" s="1">
        <v>290000</v>
      </c>
      <c r="J1084" s="1">
        <v>290000</v>
      </c>
      <c r="K1084" s="1">
        <v>79002.37</v>
      </c>
      <c r="L1084" s="33">
        <f t="shared" si="548"/>
        <v>27.242196551724135</v>
      </c>
      <c r="M1084" s="1">
        <v>290000</v>
      </c>
      <c r="N1084" s="1">
        <v>290000</v>
      </c>
      <c r="O1084" s="1">
        <v>220000</v>
      </c>
      <c r="P1084" s="1">
        <f t="shared" si="553"/>
        <v>220000</v>
      </c>
      <c r="Q1084" s="1">
        <v>290000</v>
      </c>
      <c r="R1084" s="1">
        <v>220000</v>
      </c>
      <c r="S1084" s="1">
        <f t="shared" si="554"/>
        <v>220000</v>
      </c>
      <c r="T1084" s="1">
        <v>220000</v>
      </c>
      <c r="U1084" s="1">
        <f t="shared" si="555"/>
        <v>220000</v>
      </c>
      <c r="V1084" s="21"/>
      <c r="W1084" s="21"/>
      <c r="X1084" s="21"/>
      <c r="Y1084" s="12"/>
    </row>
    <row r="1085" spans="1:25" s="23" customFormat="1" ht="30" hidden="1" x14ac:dyDescent="0.2">
      <c r="A1085" s="28" t="s">
        <v>524</v>
      </c>
      <c r="B1085" s="29">
        <v>11</v>
      </c>
      <c r="C1085" s="50" t="s">
        <v>270</v>
      </c>
      <c r="D1085" s="53" t="s">
        <v>531</v>
      </c>
      <c r="E1085" s="32" t="s">
        <v>43</v>
      </c>
      <c r="F1085" s="20"/>
      <c r="G1085" s="1">
        <v>80000</v>
      </c>
      <c r="H1085" s="1">
        <v>80000</v>
      </c>
      <c r="I1085" s="1">
        <v>80000</v>
      </c>
      <c r="J1085" s="1">
        <v>80000</v>
      </c>
      <c r="K1085" s="1">
        <v>13230</v>
      </c>
      <c r="L1085" s="33">
        <f t="shared" si="548"/>
        <v>16.537499999999998</v>
      </c>
      <c r="M1085" s="1">
        <v>80000</v>
      </c>
      <c r="N1085" s="1">
        <v>80000</v>
      </c>
      <c r="O1085" s="1">
        <v>80000</v>
      </c>
      <c r="P1085" s="1">
        <f t="shared" si="553"/>
        <v>80000</v>
      </c>
      <c r="Q1085" s="1">
        <v>80000</v>
      </c>
      <c r="R1085" s="1">
        <v>80000</v>
      </c>
      <c r="S1085" s="1">
        <f t="shared" si="554"/>
        <v>80000</v>
      </c>
      <c r="T1085" s="1">
        <v>80000</v>
      </c>
      <c r="U1085" s="1">
        <f t="shared" si="555"/>
        <v>80000</v>
      </c>
      <c r="V1085" s="21"/>
      <c r="W1085" s="21"/>
      <c r="X1085" s="21"/>
      <c r="Y1085" s="12"/>
    </row>
    <row r="1086" spans="1:25" s="23" customFormat="1" ht="15.75" hidden="1" x14ac:dyDescent="0.2">
      <c r="A1086" s="28" t="s">
        <v>524</v>
      </c>
      <c r="B1086" s="29">
        <v>11</v>
      </c>
      <c r="C1086" s="50" t="s">
        <v>270</v>
      </c>
      <c r="D1086" s="53" t="s">
        <v>532</v>
      </c>
      <c r="E1086" s="32" t="s">
        <v>44</v>
      </c>
      <c r="F1086" s="20"/>
      <c r="G1086" s="1">
        <v>120000</v>
      </c>
      <c r="H1086" s="1">
        <v>120000</v>
      </c>
      <c r="I1086" s="1">
        <v>120000</v>
      </c>
      <c r="J1086" s="1">
        <v>120000</v>
      </c>
      <c r="K1086" s="1">
        <v>900</v>
      </c>
      <c r="L1086" s="33">
        <f t="shared" si="548"/>
        <v>0.75</v>
      </c>
      <c r="M1086" s="1">
        <v>120000</v>
      </c>
      <c r="N1086" s="1">
        <v>120000</v>
      </c>
      <c r="O1086" s="1">
        <v>120000</v>
      </c>
      <c r="P1086" s="1">
        <f t="shared" si="553"/>
        <v>120000</v>
      </c>
      <c r="Q1086" s="1">
        <v>120000</v>
      </c>
      <c r="R1086" s="1">
        <v>120000</v>
      </c>
      <c r="S1086" s="1">
        <f t="shared" si="554"/>
        <v>120000</v>
      </c>
      <c r="T1086" s="1">
        <v>120000</v>
      </c>
      <c r="U1086" s="1">
        <f t="shared" si="555"/>
        <v>120000</v>
      </c>
      <c r="V1086" s="21"/>
      <c r="W1086" s="21"/>
      <c r="X1086" s="21"/>
      <c r="Y1086" s="12"/>
    </row>
    <row r="1087" spans="1:25" s="23" customFormat="1" ht="15.75" hidden="1" x14ac:dyDescent="0.2">
      <c r="A1087" s="28" t="s">
        <v>524</v>
      </c>
      <c r="B1087" s="29">
        <v>11</v>
      </c>
      <c r="C1087" s="50" t="s">
        <v>270</v>
      </c>
      <c r="D1087" s="53" t="s">
        <v>533</v>
      </c>
      <c r="E1087" s="32" t="s">
        <v>45</v>
      </c>
      <c r="F1087" s="20"/>
      <c r="G1087" s="1">
        <v>50000</v>
      </c>
      <c r="H1087" s="1">
        <v>50000</v>
      </c>
      <c r="I1087" s="1">
        <v>50000</v>
      </c>
      <c r="J1087" s="1">
        <v>50000</v>
      </c>
      <c r="K1087" s="1">
        <v>2216</v>
      </c>
      <c r="L1087" s="33">
        <f t="shared" si="548"/>
        <v>4.4319999999999995</v>
      </c>
      <c r="M1087" s="1">
        <v>50000</v>
      </c>
      <c r="N1087" s="1">
        <v>50000</v>
      </c>
      <c r="O1087" s="1">
        <v>50000</v>
      </c>
      <c r="P1087" s="1">
        <f t="shared" si="553"/>
        <v>50000</v>
      </c>
      <c r="Q1087" s="1">
        <v>50000</v>
      </c>
      <c r="R1087" s="1">
        <v>50000</v>
      </c>
      <c r="S1087" s="1">
        <f t="shared" si="554"/>
        <v>50000</v>
      </c>
      <c r="T1087" s="1">
        <v>50000</v>
      </c>
      <c r="U1087" s="1">
        <f t="shared" si="555"/>
        <v>50000</v>
      </c>
      <c r="V1087" s="21"/>
      <c r="W1087" s="21"/>
      <c r="X1087" s="21"/>
      <c r="Y1087" s="12"/>
    </row>
    <row r="1088" spans="1:25" s="23" customFormat="1" ht="15.75" hidden="1" x14ac:dyDescent="0.2">
      <c r="A1088" s="24" t="s">
        <v>524</v>
      </c>
      <c r="B1088" s="25">
        <v>11</v>
      </c>
      <c r="C1088" s="49" t="s">
        <v>270</v>
      </c>
      <c r="D1088" s="40">
        <v>322</v>
      </c>
      <c r="E1088" s="20"/>
      <c r="F1088" s="20"/>
      <c r="G1088" s="21">
        <f>SUM(G1089:G1091)</f>
        <v>140000</v>
      </c>
      <c r="H1088" s="21">
        <f t="shared" ref="H1088:U1088" si="559">SUM(H1089:H1091)</f>
        <v>140000</v>
      </c>
      <c r="I1088" s="21">
        <f t="shared" si="559"/>
        <v>140000</v>
      </c>
      <c r="J1088" s="21">
        <f t="shared" si="559"/>
        <v>140000</v>
      </c>
      <c r="K1088" s="21">
        <f t="shared" si="559"/>
        <v>53202.27</v>
      </c>
      <c r="L1088" s="22">
        <f t="shared" si="548"/>
        <v>38.001621428571426</v>
      </c>
      <c r="M1088" s="21">
        <f t="shared" si="559"/>
        <v>140000</v>
      </c>
      <c r="N1088" s="21">
        <f t="shared" si="559"/>
        <v>140000</v>
      </c>
      <c r="O1088" s="21">
        <f t="shared" si="559"/>
        <v>180000</v>
      </c>
      <c r="P1088" s="21">
        <f t="shared" si="559"/>
        <v>180000</v>
      </c>
      <c r="Q1088" s="21">
        <f t="shared" si="559"/>
        <v>140000</v>
      </c>
      <c r="R1088" s="21">
        <f t="shared" si="559"/>
        <v>180000</v>
      </c>
      <c r="S1088" s="21">
        <f t="shared" si="559"/>
        <v>180000</v>
      </c>
      <c r="T1088" s="21">
        <f t="shared" si="559"/>
        <v>180000</v>
      </c>
      <c r="U1088" s="21">
        <f t="shared" si="559"/>
        <v>180000</v>
      </c>
      <c r="V1088" s="21"/>
      <c r="W1088" s="21"/>
      <c r="X1088" s="21"/>
      <c r="Y1088" s="12"/>
    </row>
    <row r="1089" spans="1:25" s="23" customFormat="1" ht="15.75" hidden="1" x14ac:dyDescent="0.2">
      <c r="A1089" s="28" t="s">
        <v>524</v>
      </c>
      <c r="B1089" s="29">
        <v>11</v>
      </c>
      <c r="C1089" s="50" t="s">
        <v>270</v>
      </c>
      <c r="D1089" s="53" t="s">
        <v>534</v>
      </c>
      <c r="E1089" s="32" t="s">
        <v>297</v>
      </c>
      <c r="F1089" s="20"/>
      <c r="G1089" s="1">
        <v>50000</v>
      </c>
      <c r="H1089" s="1">
        <v>50000</v>
      </c>
      <c r="I1089" s="1">
        <v>50000</v>
      </c>
      <c r="J1089" s="1">
        <v>50000</v>
      </c>
      <c r="K1089" s="1">
        <v>20161.829999999998</v>
      </c>
      <c r="L1089" s="33">
        <f t="shared" si="548"/>
        <v>40.323659999999997</v>
      </c>
      <c r="M1089" s="1">
        <v>50000</v>
      </c>
      <c r="N1089" s="1">
        <v>50000</v>
      </c>
      <c r="O1089" s="1">
        <v>50000</v>
      </c>
      <c r="P1089" s="1">
        <f t="shared" si="553"/>
        <v>50000</v>
      </c>
      <c r="Q1089" s="1">
        <v>50000</v>
      </c>
      <c r="R1089" s="1">
        <v>50000</v>
      </c>
      <c r="S1089" s="1">
        <f t="shared" si="554"/>
        <v>50000</v>
      </c>
      <c r="T1089" s="1">
        <v>50000</v>
      </c>
      <c r="U1089" s="1">
        <f t="shared" si="555"/>
        <v>50000</v>
      </c>
      <c r="V1089" s="21"/>
      <c r="W1089" s="21"/>
      <c r="X1089" s="21"/>
      <c r="Y1089" s="12"/>
    </row>
    <row r="1090" spans="1:25" s="23" customFormat="1" ht="15.75" hidden="1" x14ac:dyDescent="0.2">
      <c r="A1090" s="28" t="s">
        <v>524</v>
      </c>
      <c r="B1090" s="29">
        <v>11</v>
      </c>
      <c r="C1090" s="50" t="s">
        <v>270</v>
      </c>
      <c r="D1090" s="53" t="s">
        <v>535</v>
      </c>
      <c r="E1090" s="32" t="s">
        <v>48</v>
      </c>
      <c r="F1090" s="20"/>
      <c r="G1090" s="1">
        <v>50000</v>
      </c>
      <c r="H1090" s="1">
        <v>50000</v>
      </c>
      <c r="I1090" s="1">
        <v>50000</v>
      </c>
      <c r="J1090" s="1">
        <v>50000</v>
      </c>
      <c r="K1090" s="1">
        <v>30902.34</v>
      </c>
      <c r="L1090" s="33">
        <f t="shared" si="548"/>
        <v>61.804679999999998</v>
      </c>
      <c r="M1090" s="1">
        <v>50000</v>
      </c>
      <c r="N1090" s="1">
        <v>50000</v>
      </c>
      <c r="O1090" s="1">
        <v>90000</v>
      </c>
      <c r="P1090" s="1">
        <f t="shared" si="553"/>
        <v>90000</v>
      </c>
      <c r="Q1090" s="1">
        <v>50000</v>
      </c>
      <c r="R1090" s="1">
        <v>90000</v>
      </c>
      <c r="S1090" s="1">
        <f t="shared" si="554"/>
        <v>90000</v>
      </c>
      <c r="T1090" s="1">
        <v>90000</v>
      </c>
      <c r="U1090" s="1">
        <f t="shared" si="555"/>
        <v>90000</v>
      </c>
      <c r="V1090" s="21"/>
      <c r="W1090" s="21"/>
      <c r="X1090" s="21"/>
      <c r="Y1090" s="12"/>
    </row>
    <row r="1091" spans="1:25" s="23" customFormat="1" ht="15.75" hidden="1" x14ac:dyDescent="0.2">
      <c r="A1091" s="28" t="s">
        <v>524</v>
      </c>
      <c r="B1091" s="29">
        <v>11</v>
      </c>
      <c r="C1091" s="50" t="s">
        <v>270</v>
      </c>
      <c r="D1091" s="53" t="s">
        <v>536</v>
      </c>
      <c r="E1091" s="32" t="s">
        <v>473</v>
      </c>
      <c r="F1091" s="20"/>
      <c r="G1091" s="1">
        <v>40000</v>
      </c>
      <c r="H1091" s="1">
        <v>40000</v>
      </c>
      <c r="I1091" s="1">
        <v>40000</v>
      </c>
      <c r="J1091" s="1">
        <v>40000</v>
      </c>
      <c r="K1091" s="1">
        <v>2138.1</v>
      </c>
      <c r="L1091" s="33">
        <f t="shared" si="548"/>
        <v>5.3452500000000001</v>
      </c>
      <c r="M1091" s="1">
        <v>40000</v>
      </c>
      <c r="N1091" s="1">
        <v>40000</v>
      </c>
      <c r="O1091" s="1">
        <v>40000</v>
      </c>
      <c r="P1091" s="1">
        <f t="shared" si="553"/>
        <v>40000</v>
      </c>
      <c r="Q1091" s="1">
        <v>40000</v>
      </c>
      <c r="R1091" s="1">
        <v>40000</v>
      </c>
      <c r="S1091" s="1">
        <f t="shared" si="554"/>
        <v>40000</v>
      </c>
      <c r="T1091" s="1">
        <v>40000</v>
      </c>
      <c r="U1091" s="1">
        <f t="shared" si="555"/>
        <v>40000</v>
      </c>
      <c r="V1091" s="21"/>
      <c r="W1091" s="21"/>
      <c r="X1091" s="21"/>
      <c r="Y1091" s="12"/>
    </row>
    <row r="1092" spans="1:25" s="23" customFormat="1" ht="15.75" hidden="1" x14ac:dyDescent="0.2">
      <c r="A1092" s="24" t="s">
        <v>524</v>
      </c>
      <c r="B1092" s="25">
        <v>11</v>
      </c>
      <c r="C1092" s="49" t="s">
        <v>270</v>
      </c>
      <c r="D1092" s="40">
        <v>323</v>
      </c>
      <c r="E1092" s="20"/>
      <c r="F1092" s="20"/>
      <c r="G1092" s="21">
        <f>SUM(G1093:G1101)</f>
        <v>1065000</v>
      </c>
      <c r="H1092" s="21">
        <f t="shared" ref="H1092:U1092" si="560">SUM(H1093:H1101)</f>
        <v>1065000</v>
      </c>
      <c r="I1092" s="21">
        <f t="shared" si="560"/>
        <v>1065000</v>
      </c>
      <c r="J1092" s="21">
        <f t="shared" si="560"/>
        <v>1065000</v>
      </c>
      <c r="K1092" s="21">
        <f t="shared" si="560"/>
        <v>650002.59</v>
      </c>
      <c r="L1092" s="22">
        <f t="shared" si="548"/>
        <v>61.033107042253519</v>
      </c>
      <c r="M1092" s="21">
        <f t="shared" si="560"/>
        <v>1065000</v>
      </c>
      <c r="N1092" s="21">
        <f t="shared" si="560"/>
        <v>1065000</v>
      </c>
      <c r="O1092" s="21">
        <f t="shared" si="560"/>
        <v>1395000</v>
      </c>
      <c r="P1092" s="21">
        <f t="shared" si="560"/>
        <v>1395000</v>
      </c>
      <c r="Q1092" s="21">
        <f t="shared" si="560"/>
        <v>1065000</v>
      </c>
      <c r="R1092" s="21">
        <f t="shared" si="560"/>
        <v>1395000</v>
      </c>
      <c r="S1092" s="21">
        <f t="shared" si="560"/>
        <v>1395000</v>
      </c>
      <c r="T1092" s="21">
        <f t="shared" si="560"/>
        <v>1395000</v>
      </c>
      <c r="U1092" s="21">
        <f t="shared" si="560"/>
        <v>1395000</v>
      </c>
      <c r="V1092" s="21"/>
      <c r="W1092" s="21"/>
      <c r="X1092" s="21"/>
      <c r="Y1092" s="12"/>
    </row>
    <row r="1093" spans="1:25" s="23" customFormat="1" ht="15.75" hidden="1" x14ac:dyDescent="0.2">
      <c r="A1093" s="28" t="s">
        <v>524</v>
      </c>
      <c r="B1093" s="29">
        <v>11</v>
      </c>
      <c r="C1093" s="50" t="s">
        <v>270</v>
      </c>
      <c r="D1093" s="53" t="s">
        <v>537</v>
      </c>
      <c r="E1093" s="32" t="s">
        <v>52</v>
      </c>
      <c r="F1093" s="20"/>
      <c r="G1093" s="1">
        <v>100000</v>
      </c>
      <c r="H1093" s="1">
        <v>100000</v>
      </c>
      <c r="I1093" s="1">
        <v>100000</v>
      </c>
      <c r="J1093" s="1">
        <v>100000</v>
      </c>
      <c r="K1093" s="1">
        <v>19501.47</v>
      </c>
      <c r="L1093" s="33">
        <f t="shared" si="548"/>
        <v>19.501470000000001</v>
      </c>
      <c r="M1093" s="1">
        <v>100000</v>
      </c>
      <c r="N1093" s="1">
        <v>100000</v>
      </c>
      <c r="O1093" s="1">
        <v>50000</v>
      </c>
      <c r="P1093" s="1">
        <f t="shared" si="553"/>
        <v>50000</v>
      </c>
      <c r="Q1093" s="1">
        <v>100000</v>
      </c>
      <c r="R1093" s="1">
        <v>50000</v>
      </c>
      <c r="S1093" s="1">
        <f t="shared" si="554"/>
        <v>50000</v>
      </c>
      <c r="T1093" s="1">
        <v>50000</v>
      </c>
      <c r="U1093" s="1">
        <f t="shared" si="555"/>
        <v>50000</v>
      </c>
      <c r="V1093" s="21"/>
      <c r="W1093" s="21"/>
      <c r="X1093" s="21"/>
      <c r="Y1093" s="12"/>
    </row>
    <row r="1094" spans="1:25" s="23" customFormat="1" ht="15.75" hidden="1" x14ac:dyDescent="0.2">
      <c r="A1094" s="28" t="s">
        <v>524</v>
      </c>
      <c r="B1094" s="29">
        <v>11</v>
      </c>
      <c r="C1094" s="50" t="s">
        <v>270</v>
      </c>
      <c r="D1094" s="53" t="s">
        <v>538</v>
      </c>
      <c r="E1094" s="32" t="s">
        <v>53</v>
      </c>
      <c r="F1094" s="20"/>
      <c r="G1094" s="1">
        <v>70000</v>
      </c>
      <c r="H1094" s="1">
        <v>70000</v>
      </c>
      <c r="I1094" s="1">
        <v>70000</v>
      </c>
      <c r="J1094" s="1">
        <v>70000</v>
      </c>
      <c r="K1094" s="1">
        <v>64466.25</v>
      </c>
      <c r="L1094" s="33">
        <f t="shared" si="548"/>
        <v>92.094642857142858</v>
      </c>
      <c r="M1094" s="1">
        <v>70000</v>
      </c>
      <c r="N1094" s="1">
        <v>70000</v>
      </c>
      <c r="O1094" s="1">
        <v>150000</v>
      </c>
      <c r="P1094" s="1">
        <f t="shared" si="553"/>
        <v>150000</v>
      </c>
      <c r="Q1094" s="1">
        <v>70000</v>
      </c>
      <c r="R1094" s="1">
        <v>150000</v>
      </c>
      <c r="S1094" s="1">
        <f t="shared" si="554"/>
        <v>150000</v>
      </c>
      <c r="T1094" s="1">
        <v>150000</v>
      </c>
      <c r="U1094" s="1">
        <f t="shared" si="555"/>
        <v>150000</v>
      </c>
      <c r="V1094" s="21"/>
      <c r="W1094" s="21"/>
      <c r="X1094" s="21"/>
      <c r="Y1094" s="12"/>
    </row>
    <row r="1095" spans="1:25" s="23" customFormat="1" ht="15.75" hidden="1" x14ac:dyDescent="0.2">
      <c r="A1095" s="28" t="s">
        <v>524</v>
      </c>
      <c r="B1095" s="29">
        <v>11</v>
      </c>
      <c r="C1095" s="50" t="s">
        <v>270</v>
      </c>
      <c r="D1095" s="53" t="s">
        <v>539</v>
      </c>
      <c r="E1095" s="32" t="s">
        <v>54</v>
      </c>
      <c r="F1095" s="20"/>
      <c r="G1095" s="1">
        <v>40000</v>
      </c>
      <c r="H1095" s="1">
        <v>40000</v>
      </c>
      <c r="I1095" s="1">
        <v>40000</v>
      </c>
      <c r="J1095" s="1">
        <v>40000</v>
      </c>
      <c r="K1095" s="1">
        <v>0</v>
      </c>
      <c r="L1095" s="33">
        <f t="shared" si="548"/>
        <v>0</v>
      </c>
      <c r="M1095" s="1">
        <v>40000</v>
      </c>
      <c r="N1095" s="1">
        <v>40000</v>
      </c>
      <c r="O1095" s="1">
        <v>40000</v>
      </c>
      <c r="P1095" s="1">
        <f t="shared" si="553"/>
        <v>40000</v>
      </c>
      <c r="Q1095" s="1">
        <v>40000</v>
      </c>
      <c r="R1095" s="1">
        <v>40000</v>
      </c>
      <c r="S1095" s="1">
        <f t="shared" si="554"/>
        <v>40000</v>
      </c>
      <c r="T1095" s="1">
        <v>40000</v>
      </c>
      <c r="U1095" s="1">
        <f t="shared" si="555"/>
        <v>40000</v>
      </c>
      <c r="V1095" s="21"/>
      <c r="W1095" s="21"/>
      <c r="X1095" s="21"/>
      <c r="Y1095" s="12"/>
    </row>
    <row r="1096" spans="1:25" s="23" customFormat="1" ht="15.75" hidden="1" x14ac:dyDescent="0.2">
      <c r="A1096" s="28" t="s">
        <v>524</v>
      </c>
      <c r="B1096" s="29">
        <v>11</v>
      </c>
      <c r="C1096" s="50" t="s">
        <v>270</v>
      </c>
      <c r="D1096" s="53" t="s">
        <v>540</v>
      </c>
      <c r="E1096" s="32" t="s">
        <v>55</v>
      </c>
      <c r="F1096" s="20"/>
      <c r="G1096" s="1">
        <v>90000</v>
      </c>
      <c r="H1096" s="1">
        <v>90000</v>
      </c>
      <c r="I1096" s="1">
        <v>90000</v>
      </c>
      <c r="J1096" s="1">
        <v>90000</v>
      </c>
      <c r="K1096" s="1">
        <v>26277.88</v>
      </c>
      <c r="L1096" s="33">
        <f t="shared" si="548"/>
        <v>29.19764444444445</v>
      </c>
      <c r="M1096" s="1">
        <v>90000</v>
      </c>
      <c r="N1096" s="1">
        <v>90000</v>
      </c>
      <c r="O1096" s="1">
        <v>90000</v>
      </c>
      <c r="P1096" s="1">
        <f t="shared" si="553"/>
        <v>90000</v>
      </c>
      <c r="Q1096" s="1">
        <v>90000</v>
      </c>
      <c r="R1096" s="1">
        <v>90000</v>
      </c>
      <c r="S1096" s="1">
        <f t="shared" si="554"/>
        <v>90000</v>
      </c>
      <c r="T1096" s="1">
        <v>90000</v>
      </c>
      <c r="U1096" s="1">
        <f t="shared" si="555"/>
        <v>90000</v>
      </c>
      <c r="V1096" s="21"/>
      <c r="W1096" s="21"/>
      <c r="X1096" s="21"/>
      <c r="Y1096" s="12"/>
    </row>
    <row r="1097" spans="1:25" s="23" customFormat="1" ht="15.75" hidden="1" x14ac:dyDescent="0.2">
      <c r="A1097" s="28" t="s">
        <v>524</v>
      </c>
      <c r="B1097" s="29">
        <v>11</v>
      </c>
      <c r="C1097" s="50" t="s">
        <v>270</v>
      </c>
      <c r="D1097" s="53" t="s">
        <v>541</v>
      </c>
      <c r="E1097" s="32" t="s">
        <v>56</v>
      </c>
      <c r="F1097" s="20"/>
      <c r="G1097" s="1">
        <v>400000</v>
      </c>
      <c r="H1097" s="1">
        <v>400000</v>
      </c>
      <c r="I1097" s="1">
        <v>400000</v>
      </c>
      <c r="J1097" s="1">
        <v>400000</v>
      </c>
      <c r="K1097" s="1">
        <v>400000</v>
      </c>
      <c r="L1097" s="33">
        <f t="shared" si="548"/>
        <v>100</v>
      </c>
      <c r="M1097" s="1">
        <v>400000</v>
      </c>
      <c r="N1097" s="1">
        <v>400000</v>
      </c>
      <c r="O1097" s="1">
        <v>750000</v>
      </c>
      <c r="P1097" s="1">
        <f t="shared" si="553"/>
        <v>750000</v>
      </c>
      <c r="Q1097" s="1">
        <v>400000</v>
      </c>
      <c r="R1097" s="1">
        <v>750000</v>
      </c>
      <c r="S1097" s="1">
        <f t="shared" si="554"/>
        <v>750000</v>
      </c>
      <c r="T1097" s="1">
        <v>750000</v>
      </c>
      <c r="U1097" s="1">
        <f t="shared" si="555"/>
        <v>750000</v>
      </c>
      <c r="V1097" s="21"/>
      <c r="W1097" s="21"/>
      <c r="X1097" s="21"/>
      <c r="Y1097" s="12"/>
    </row>
    <row r="1098" spans="1:25" s="23" customFormat="1" ht="15.75" hidden="1" x14ac:dyDescent="0.2">
      <c r="A1098" s="28" t="s">
        <v>524</v>
      </c>
      <c r="B1098" s="29">
        <v>11</v>
      </c>
      <c r="C1098" s="50" t="s">
        <v>270</v>
      </c>
      <c r="D1098" s="53" t="s">
        <v>542</v>
      </c>
      <c r="E1098" s="32" t="s">
        <v>57</v>
      </c>
      <c r="F1098" s="20"/>
      <c r="G1098" s="1">
        <v>10000</v>
      </c>
      <c r="H1098" s="1">
        <v>10000</v>
      </c>
      <c r="I1098" s="1">
        <v>10000</v>
      </c>
      <c r="J1098" s="1">
        <v>10000</v>
      </c>
      <c r="K1098" s="1">
        <v>0</v>
      </c>
      <c r="L1098" s="33">
        <f t="shared" si="548"/>
        <v>0</v>
      </c>
      <c r="M1098" s="1">
        <v>10000</v>
      </c>
      <c r="N1098" s="1">
        <v>10000</v>
      </c>
      <c r="O1098" s="1">
        <v>10000</v>
      </c>
      <c r="P1098" s="1">
        <f t="shared" si="553"/>
        <v>10000</v>
      </c>
      <c r="Q1098" s="1">
        <v>10000</v>
      </c>
      <c r="R1098" s="1">
        <v>10000</v>
      </c>
      <c r="S1098" s="1">
        <f t="shared" si="554"/>
        <v>10000</v>
      </c>
      <c r="T1098" s="1">
        <v>10000</v>
      </c>
      <c r="U1098" s="1">
        <f t="shared" si="555"/>
        <v>10000</v>
      </c>
      <c r="V1098" s="21"/>
      <c r="W1098" s="21"/>
      <c r="X1098" s="21"/>
      <c r="Y1098" s="12"/>
    </row>
    <row r="1099" spans="1:25" s="23" customFormat="1" ht="15.75" hidden="1" x14ac:dyDescent="0.2">
      <c r="A1099" s="28" t="s">
        <v>524</v>
      </c>
      <c r="B1099" s="29">
        <v>11</v>
      </c>
      <c r="C1099" s="50" t="s">
        <v>270</v>
      </c>
      <c r="D1099" s="53" t="s">
        <v>511</v>
      </c>
      <c r="E1099" s="32" t="s">
        <v>58</v>
      </c>
      <c r="F1099" s="20"/>
      <c r="G1099" s="1">
        <v>250000</v>
      </c>
      <c r="H1099" s="1">
        <v>250000</v>
      </c>
      <c r="I1099" s="1">
        <v>250000</v>
      </c>
      <c r="J1099" s="1">
        <v>250000</v>
      </c>
      <c r="K1099" s="1">
        <v>111267.24</v>
      </c>
      <c r="L1099" s="33">
        <f t="shared" si="548"/>
        <v>44.506896000000005</v>
      </c>
      <c r="M1099" s="1">
        <v>250000</v>
      </c>
      <c r="N1099" s="1">
        <v>250000</v>
      </c>
      <c r="O1099" s="1">
        <v>200000</v>
      </c>
      <c r="P1099" s="1">
        <f t="shared" si="553"/>
        <v>200000</v>
      </c>
      <c r="Q1099" s="1">
        <v>250000</v>
      </c>
      <c r="R1099" s="1">
        <v>200000</v>
      </c>
      <c r="S1099" s="1">
        <f t="shared" si="554"/>
        <v>200000</v>
      </c>
      <c r="T1099" s="1">
        <v>200000</v>
      </c>
      <c r="U1099" s="1">
        <f t="shared" si="555"/>
        <v>200000</v>
      </c>
      <c r="V1099" s="21"/>
      <c r="W1099" s="21"/>
      <c r="X1099" s="21"/>
      <c r="Y1099" s="12"/>
    </row>
    <row r="1100" spans="1:25" s="23" customFormat="1" ht="15.75" hidden="1" x14ac:dyDescent="0.2">
      <c r="A1100" s="28" t="s">
        <v>524</v>
      </c>
      <c r="B1100" s="29">
        <v>11</v>
      </c>
      <c r="C1100" s="50" t="s">
        <v>270</v>
      </c>
      <c r="D1100" s="53" t="s">
        <v>543</v>
      </c>
      <c r="E1100" s="32" t="s">
        <v>59</v>
      </c>
      <c r="F1100" s="20"/>
      <c r="G1100" s="1">
        <v>80000</v>
      </c>
      <c r="H1100" s="1">
        <v>80000</v>
      </c>
      <c r="I1100" s="1">
        <v>80000</v>
      </c>
      <c r="J1100" s="1">
        <v>80000</v>
      </c>
      <c r="K1100" s="1">
        <v>250</v>
      </c>
      <c r="L1100" s="33">
        <f t="shared" si="548"/>
        <v>0.3125</v>
      </c>
      <c r="M1100" s="1">
        <v>80000</v>
      </c>
      <c r="N1100" s="1">
        <v>80000</v>
      </c>
      <c r="O1100" s="1">
        <v>80000</v>
      </c>
      <c r="P1100" s="1">
        <f t="shared" si="553"/>
        <v>80000</v>
      </c>
      <c r="Q1100" s="1">
        <v>80000</v>
      </c>
      <c r="R1100" s="1">
        <v>80000</v>
      </c>
      <c r="S1100" s="1">
        <f t="shared" si="554"/>
        <v>80000</v>
      </c>
      <c r="T1100" s="1">
        <v>80000</v>
      </c>
      <c r="U1100" s="1">
        <f t="shared" si="555"/>
        <v>80000</v>
      </c>
      <c r="V1100" s="21"/>
      <c r="W1100" s="21"/>
      <c r="X1100" s="21"/>
      <c r="Y1100" s="12"/>
    </row>
    <row r="1101" spans="1:25" s="23" customFormat="1" ht="15.75" hidden="1" x14ac:dyDescent="0.2">
      <c r="A1101" s="28" t="s">
        <v>524</v>
      </c>
      <c r="B1101" s="29">
        <v>11</v>
      </c>
      <c r="C1101" s="50" t="s">
        <v>270</v>
      </c>
      <c r="D1101" s="53" t="s">
        <v>544</v>
      </c>
      <c r="E1101" s="32" t="s">
        <v>60</v>
      </c>
      <c r="F1101" s="20"/>
      <c r="G1101" s="1">
        <v>25000</v>
      </c>
      <c r="H1101" s="1">
        <v>25000</v>
      </c>
      <c r="I1101" s="1">
        <v>25000</v>
      </c>
      <c r="J1101" s="1">
        <v>25000</v>
      </c>
      <c r="K1101" s="1">
        <v>28239.75</v>
      </c>
      <c r="L1101" s="33">
        <f t="shared" si="548"/>
        <v>112.959</v>
      </c>
      <c r="M1101" s="1">
        <v>25000</v>
      </c>
      <c r="N1101" s="1">
        <v>25000</v>
      </c>
      <c r="O1101" s="1">
        <v>25000</v>
      </c>
      <c r="P1101" s="1">
        <f t="shared" si="553"/>
        <v>25000</v>
      </c>
      <c r="Q1101" s="1">
        <v>25000</v>
      </c>
      <c r="R1101" s="1">
        <v>25000</v>
      </c>
      <c r="S1101" s="1">
        <f t="shared" si="554"/>
        <v>25000</v>
      </c>
      <c r="T1101" s="1">
        <v>25000</v>
      </c>
      <c r="U1101" s="1">
        <f t="shared" si="555"/>
        <v>25000</v>
      </c>
      <c r="V1101" s="21"/>
      <c r="W1101" s="21"/>
      <c r="X1101" s="21"/>
      <c r="Y1101" s="12"/>
    </row>
    <row r="1102" spans="1:25" s="23" customFormat="1" ht="15.75" hidden="1" x14ac:dyDescent="0.2">
      <c r="A1102" s="24" t="s">
        <v>524</v>
      </c>
      <c r="B1102" s="25">
        <v>11</v>
      </c>
      <c r="C1102" s="49" t="s">
        <v>270</v>
      </c>
      <c r="D1102" s="40">
        <v>324</v>
      </c>
      <c r="E1102" s="20"/>
      <c r="F1102" s="20"/>
      <c r="G1102" s="21">
        <f>SUM(G1103)</f>
        <v>35000</v>
      </c>
      <c r="H1102" s="21">
        <f t="shared" ref="H1102:U1102" si="561">SUM(H1103)</f>
        <v>35000</v>
      </c>
      <c r="I1102" s="21">
        <f t="shared" si="561"/>
        <v>35000</v>
      </c>
      <c r="J1102" s="21">
        <f t="shared" si="561"/>
        <v>35000</v>
      </c>
      <c r="K1102" s="21">
        <f t="shared" si="561"/>
        <v>0</v>
      </c>
      <c r="L1102" s="22">
        <f t="shared" si="548"/>
        <v>0</v>
      </c>
      <c r="M1102" s="21">
        <f t="shared" si="561"/>
        <v>35000</v>
      </c>
      <c r="N1102" s="21">
        <f t="shared" si="561"/>
        <v>35000</v>
      </c>
      <c r="O1102" s="21">
        <f t="shared" si="561"/>
        <v>35000</v>
      </c>
      <c r="P1102" s="21">
        <f t="shared" si="561"/>
        <v>35000</v>
      </c>
      <c r="Q1102" s="21">
        <f t="shared" si="561"/>
        <v>35000</v>
      </c>
      <c r="R1102" s="21">
        <f t="shared" si="561"/>
        <v>35000</v>
      </c>
      <c r="S1102" s="21">
        <f t="shared" si="561"/>
        <v>35000</v>
      </c>
      <c r="T1102" s="21">
        <f t="shared" si="561"/>
        <v>35000</v>
      </c>
      <c r="U1102" s="21">
        <f t="shared" si="561"/>
        <v>35000</v>
      </c>
      <c r="V1102" s="21"/>
      <c r="W1102" s="21"/>
      <c r="X1102" s="21"/>
      <c r="Y1102" s="12"/>
    </row>
    <row r="1103" spans="1:25" s="23" customFormat="1" ht="30" hidden="1" x14ac:dyDescent="0.2">
      <c r="A1103" s="28" t="s">
        <v>524</v>
      </c>
      <c r="B1103" s="29">
        <v>11</v>
      </c>
      <c r="C1103" s="50" t="s">
        <v>270</v>
      </c>
      <c r="D1103" s="53" t="s">
        <v>545</v>
      </c>
      <c r="E1103" s="32" t="s">
        <v>205</v>
      </c>
      <c r="F1103" s="20"/>
      <c r="G1103" s="1">
        <v>35000</v>
      </c>
      <c r="H1103" s="1">
        <v>35000</v>
      </c>
      <c r="I1103" s="1">
        <v>35000</v>
      </c>
      <c r="J1103" s="1">
        <v>35000</v>
      </c>
      <c r="K1103" s="1">
        <v>0</v>
      </c>
      <c r="L1103" s="33">
        <f t="shared" si="548"/>
        <v>0</v>
      </c>
      <c r="M1103" s="1">
        <v>35000</v>
      </c>
      <c r="N1103" s="1">
        <v>35000</v>
      </c>
      <c r="O1103" s="1">
        <v>35000</v>
      </c>
      <c r="P1103" s="1">
        <f t="shared" si="553"/>
        <v>35000</v>
      </c>
      <c r="Q1103" s="1">
        <v>35000</v>
      </c>
      <c r="R1103" s="1">
        <v>35000</v>
      </c>
      <c r="S1103" s="1">
        <f t="shared" si="554"/>
        <v>35000</v>
      </c>
      <c r="T1103" s="1">
        <v>35000</v>
      </c>
      <c r="U1103" s="1">
        <f t="shared" si="555"/>
        <v>35000</v>
      </c>
      <c r="V1103" s="21"/>
      <c r="W1103" s="21"/>
      <c r="X1103" s="21"/>
      <c r="Y1103" s="12"/>
    </row>
    <row r="1104" spans="1:25" s="23" customFormat="1" ht="15.75" hidden="1" x14ac:dyDescent="0.2">
      <c r="A1104" s="24" t="s">
        <v>524</v>
      </c>
      <c r="B1104" s="25">
        <v>11</v>
      </c>
      <c r="C1104" s="49" t="s">
        <v>270</v>
      </c>
      <c r="D1104" s="40">
        <v>329</v>
      </c>
      <c r="E1104" s="20"/>
      <c r="F1104" s="20"/>
      <c r="G1104" s="21">
        <f>SUM(G1105:G1109)</f>
        <v>525000</v>
      </c>
      <c r="H1104" s="21">
        <f t="shared" ref="H1104:U1104" si="562">SUM(H1105:H1109)</f>
        <v>525000</v>
      </c>
      <c r="I1104" s="21">
        <f t="shared" si="562"/>
        <v>525000</v>
      </c>
      <c r="J1104" s="21">
        <f t="shared" si="562"/>
        <v>525000</v>
      </c>
      <c r="K1104" s="21">
        <f t="shared" si="562"/>
        <v>208716.34</v>
      </c>
      <c r="L1104" s="22">
        <f t="shared" si="548"/>
        <v>39.755493333333334</v>
      </c>
      <c r="M1104" s="21">
        <f t="shared" si="562"/>
        <v>525000</v>
      </c>
      <c r="N1104" s="21">
        <f t="shared" si="562"/>
        <v>525000</v>
      </c>
      <c r="O1104" s="21">
        <f t="shared" si="562"/>
        <v>475000</v>
      </c>
      <c r="P1104" s="21">
        <f t="shared" si="562"/>
        <v>475000</v>
      </c>
      <c r="Q1104" s="21">
        <f t="shared" si="562"/>
        <v>525000</v>
      </c>
      <c r="R1104" s="21">
        <f t="shared" si="562"/>
        <v>475000</v>
      </c>
      <c r="S1104" s="21">
        <f t="shared" si="562"/>
        <v>475000</v>
      </c>
      <c r="T1104" s="21">
        <f t="shared" si="562"/>
        <v>475000</v>
      </c>
      <c r="U1104" s="21">
        <f t="shared" si="562"/>
        <v>475000</v>
      </c>
      <c r="V1104" s="21"/>
      <c r="W1104" s="21"/>
      <c r="X1104" s="21"/>
      <c r="Y1104" s="12"/>
    </row>
    <row r="1105" spans="1:25" s="23" customFormat="1" ht="30" hidden="1" x14ac:dyDescent="0.2">
      <c r="A1105" s="28" t="s">
        <v>524</v>
      </c>
      <c r="B1105" s="29">
        <v>11</v>
      </c>
      <c r="C1105" s="50" t="s">
        <v>270</v>
      </c>
      <c r="D1105" s="53" t="s">
        <v>546</v>
      </c>
      <c r="E1105" s="32" t="s">
        <v>62</v>
      </c>
      <c r="F1105" s="20"/>
      <c r="G1105" s="1">
        <v>300000</v>
      </c>
      <c r="H1105" s="1">
        <v>300000</v>
      </c>
      <c r="I1105" s="1">
        <v>300000</v>
      </c>
      <c r="J1105" s="1">
        <v>300000</v>
      </c>
      <c r="K1105" s="1">
        <v>205185.57</v>
      </c>
      <c r="L1105" s="33">
        <f t="shared" si="548"/>
        <v>68.395189999999999</v>
      </c>
      <c r="M1105" s="1">
        <v>300000</v>
      </c>
      <c r="N1105" s="1">
        <v>300000</v>
      </c>
      <c r="O1105" s="1">
        <v>300000</v>
      </c>
      <c r="P1105" s="1">
        <f t="shared" si="553"/>
        <v>300000</v>
      </c>
      <c r="Q1105" s="1">
        <v>300000</v>
      </c>
      <c r="R1105" s="1">
        <v>300000</v>
      </c>
      <c r="S1105" s="1">
        <f t="shared" si="554"/>
        <v>300000</v>
      </c>
      <c r="T1105" s="1">
        <v>300000</v>
      </c>
      <c r="U1105" s="1">
        <f t="shared" si="555"/>
        <v>300000</v>
      </c>
      <c r="V1105" s="21"/>
      <c r="W1105" s="21"/>
      <c r="X1105" s="21"/>
      <c r="Y1105" s="12"/>
    </row>
    <row r="1106" spans="1:25" s="23" customFormat="1" ht="15.75" hidden="1" x14ac:dyDescent="0.2">
      <c r="A1106" s="28" t="s">
        <v>524</v>
      </c>
      <c r="B1106" s="29">
        <v>11</v>
      </c>
      <c r="C1106" s="50" t="s">
        <v>270</v>
      </c>
      <c r="D1106" s="53" t="s">
        <v>547</v>
      </c>
      <c r="E1106" s="32" t="s">
        <v>63</v>
      </c>
      <c r="F1106" s="20"/>
      <c r="G1106" s="1">
        <v>80000</v>
      </c>
      <c r="H1106" s="1">
        <v>80000</v>
      </c>
      <c r="I1106" s="1">
        <v>80000</v>
      </c>
      <c r="J1106" s="1">
        <v>80000</v>
      </c>
      <c r="K1106" s="1">
        <v>0</v>
      </c>
      <c r="L1106" s="33">
        <f t="shared" si="548"/>
        <v>0</v>
      </c>
      <c r="M1106" s="1">
        <v>80000</v>
      </c>
      <c r="N1106" s="1">
        <v>80000</v>
      </c>
      <c r="O1106" s="1">
        <v>30000</v>
      </c>
      <c r="P1106" s="1">
        <f t="shared" si="553"/>
        <v>30000</v>
      </c>
      <c r="Q1106" s="1">
        <v>80000</v>
      </c>
      <c r="R1106" s="1">
        <v>30000</v>
      </c>
      <c r="S1106" s="1">
        <f t="shared" si="554"/>
        <v>30000</v>
      </c>
      <c r="T1106" s="1">
        <v>30000</v>
      </c>
      <c r="U1106" s="1">
        <f t="shared" si="555"/>
        <v>30000</v>
      </c>
      <c r="V1106" s="21"/>
      <c r="W1106" s="21"/>
      <c r="X1106" s="21"/>
      <c r="Y1106" s="12"/>
    </row>
    <row r="1107" spans="1:25" s="23" customFormat="1" ht="15.75" hidden="1" x14ac:dyDescent="0.2">
      <c r="A1107" s="28" t="s">
        <v>524</v>
      </c>
      <c r="B1107" s="29">
        <v>11</v>
      </c>
      <c r="C1107" s="50" t="s">
        <v>270</v>
      </c>
      <c r="D1107" s="53" t="s">
        <v>548</v>
      </c>
      <c r="E1107" s="32" t="s">
        <v>64</v>
      </c>
      <c r="F1107" s="20"/>
      <c r="G1107" s="1">
        <v>60000</v>
      </c>
      <c r="H1107" s="1">
        <v>60000</v>
      </c>
      <c r="I1107" s="1">
        <v>60000</v>
      </c>
      <c r="J1107" s="1">
        <v>60000</v>
      </c>
      <c r="K1107" s="1">
        <v>3530.77</v>
      </c>
      <c r="L1107" s="33">
        <f t="shared" si="548"/>
        <v>5.8846166666666662</v>
      </c>
      <c r="M1107" s="1">
        <v>60000</v>
      </c>
      <c r="N1107" s="1">
        <v>60000</v>
      </c>
      <c r="O1107" s="1">
        <v>60000</v>
      </c>
      <c r="P1107" s="1">
        <f t="shared" si="553"/>
        <v>60000</v>
      </c>
      <c r="Q1107" s="1">
        <v>60000</v>
      </c>
      <c r="R1107" s="1">
        <v>60000</v>
      </c>
      <c r="S1107" s="1">
        <f t="shared" si="554"/>
        <v>60000</v>
      </c>
      <c r="T1107" s="1">
        <v>60000</v>
      </c>
      <c r="U1107" s="1">
        <f t="shared" si="555"/>
        <v>60000</v>
      </c>
      <c r="V1107" s="21"/>
      <c r="W1107" s="21"/>
      <c r="X1107" s="21"/>
      <c r="Y1107" s="12"/>
    </row>
    <row r="1108" spans="1:25" s="23" customFormat="1" ht="15.75" hidden="1" x14ac:dyDescent="0.2">
      <c r="A1108" s="28" t="s">
        <v>524</v>
      </c>
      <c r="B1108" s="29">
        <v>11</v>
      </c>
      <c r="C1108" s="50" t="s">
        <v>270</v>
      </c>
      <c r="D1108" s="53" t="s">
        <v>549</v>
      </c>
      <c r="E1108" s="32" t="s">
        <v>66</v>
      </c>
      <c r="F1108" s="20"/>
      <c r="G1108" s="1">
        <v>60000</v>
      </c>
      <c r="H1108" s="1">
        <v>60000</v>
      </c>
      <c r="I1108" s="1">
        <v>60000</v>
      </c>
      <c r="J1108" s="1">
        <v>60000</v>
      </c>
      <c r="K1108" s="1">
        <v>0</v>
      </c>
      <c r="L1108" s="33">
        <f t="shared" si="548"/>
        <v>0</v>
      </c>
      <c r="M1108" s="1">
        <v>60000</v>
      </c>
      <c r="N1108" s="1">
        <v>60000</v>
      </c>
      <c r="O1108" s="1">
        <v>60000</v>
      </c>
      <c r="P1108" s="1">
        <f t="shared" si="553"/>
        <v>60000</v>
      </c>
      <c r="Q1108" s="1">
        <v>60000</v>
      </c>
      <c r="R1108" s="1">
        <v>60000</v>
      </c>
      <c r="S1108" s="1">
        <f t="shared" si="554"/>
        <v>60000</v>
      </c>
      <c r="T1108" s="1">
        <v>60000</v>
      </c>
      <c r="U1108" s="1">
        <f t="shared" si="555"/>
        <v>60000</v>
      </c>
      <c r="V1108" s="21"/>
      <c r="W1108" s="21"/>
      <c r="X1108" s="21"/>
      <c r="Y1108" s="12"/>
    </row>
    <row r="1109" spans="1:25" s="23" customFormat="1" ht="15.75" hidden="1" x14ac:dyDescent="0.2">
      <c r="A1109" s="28" t="s">
        <v>524</v>
      </c>
      <c r="B1109" s="29">
        <v>11</v>
      </c>
      <c r="C1109" s="50" t="s">
        <v>270</v>
      </c>
      <c r="D1109" s="53" t="s">
        <v>550</v>
      </c>
      <c r="E1109" s="32" t="s">
        <v>67</v>
      </c>
      <c r="F1109" s="20"/>
      <c r="G1109" s="1">
        <v>25000</v>
      </c>
      <c r="H1109" s="1">
        <v>25000</v>
      </c>
      <c r="I1109" s="1">
        <v>25000</v>
      </c>
      <c r="J1109" s="1">
        <v>25000</v>
      </c>
      <c r="K1109" s="1">
        <v>0</v>
      </c>
      <c r="L1109" s="33">
        <f t="shared" si="548"/>
        <v>0</v>
      </c>
      <c r="M1109" s="1">
        <v>25000</v>
      </c>
      <c r="N1109" s="1">
        <v>25000</v>
      </c>
      <c r="O1109" s="1">
        <v>25000</v>
      </c>
      <c r="P1109" s="1">
        <f t="shared" si="553"/>
        <v>25000</v>
      </c>
      <c r="Q1109" s="1">
        <v>25000</v>
      </c>
      <c r="R1109" s="1">
        <v>25000</v>
      </c>
      <c r="S1109" s="1">
        <f t="shared" si="554"/>
        <v>25000</v>
      </c>
      <c r="T1109" s="1">
        <v>25000</v>
      </c>
      <c r="U1109" s="1">
        <f t="shared" si="555"/>
        <v>25000</v>
      </c>
      <c r="V1109" s="21"/>
      <c r="W1109" s="21"/>
      <c r="X1109" s="21"/>
      <c r="Y1109" s="12"/>
    </row>
    <row r="1110" spans="1:25" s="23" customFormat="1" ht="15.75" hidden="1" x14ac:dyDescent="0.2">
      <c r="A1110" s="24" t="s">
        <v>524</v>
      </c>
      <c r="B1110" s="25">
        <v>11</v>
      </c>
      <c r="C1110" s="49" t="s">
        <v>270</v>
      </c>
      <c r="D1110" s="40">
        <v>343</v>
      </c>
      <c r="E1110" s="20"/>
      <c r="F1110" s="20"/>
      <c r="G1110" s="21">
        <f>SUM(G1111:G1112)</f>
        <v>15000</v>
      </c>
      <c r="H1110" s="21">
        <f t="shared" ref="H1110:U1110" si="563">SUM(H1111:H1112)</f>
        <v>15000</v>
      </c>
      <c r="I1110" s="21">
        <f t="shared" si="563"/>
        <v>15000</v>
      </c>
      <c r="J1110" s="21">
        <f t="shared" si="563"/>
        <v>15000</v>
      </c>
      <c r="K1110" s="21">
        <f t="shared" si="563"/>
        <v>7.34</v>
      </c>
      <c r="L1110" s="22">
        <f t="shared" si="548"/>
        <v>4.8933333333333336E-2</v>
      </c>
      <c r="M1110" s="21">
        <f t="shared" si="563"/>
        <v>15000</v>
      </c>
      <c r="N1110" s="21">
        <f t="shared" si="563"/>
        <v>15000</v>
      </c>
      <c r="O1110" s="21">
        <f t="shared" si="563"/>
        <v>15000</v>
      </c>
      <c r="P1110" s="21">
        <f t="shared" si="563"/>
        <v>15000</v>
      </c>
      <c r="Q1110" s="21">
        <f t="shared" si="563"/>
        <v>15000</v>
      </c>
      <c r="R1110" s="21">
        <f t="shared" si="563"/>
        <v>15000</v>
      </c>
      <c r="S1110" s="21">
        <f t="shared" si="563"/>
        <v>15000</v>
      </c>
      <c r="T1110" s="21">
        <f t="shared" si="563"/>
        <v>15000</v>
      </c>
      <c r="U1110" s="21">
        <f t="shared" si="563"/>
        <v>15000</v>
      </c>
      <c r="V1110" s="21"/>
      <c r="W1110" s="21"/>
      <c r="X1110" s="21"/>
      <c r="Y1110" s="12"/>
    </row>
    <row r="1111" spans="1:25" s="23" customFormat="1" ht="15.75" hidden="1" x14ac:dyDescent="0.2">
      <c r="A1111" s="28" t="s">
        <v>524</v>
      </c>
      <c r="B1111" s="29">
        <v>11</v>
      </c>
      <c r="C1111" s="50" t="s">
        <v>270</v>
      </c>
      <c r="D1111" s="53" t="s">
        <v>551</v>
      </c>
      <c r="E1111" s="32" t="s">
        <v>68</v>
      </c>
      <c r="F1111" s="20"/>
      <c r="G1111" s="1">
        <v>15000</v>
      </c>
      <c r="H1111" s="1">
        <v>15000</v>
      </c>
      <c r="I1111" s="1">
        <v>15000</v>
      </c>
      <c r="J1111" s="1">
        <v>15000</v>
      </c>
      <c r="K1111" s="1">
        <v>1.57</v>
      </c>
      <c r="L1111" s="33">
        <f t="shared" si="548"/>
        <v>1.0466666666666668E-2</v>
      </c>
      <c r="M1111" s="1">
        <v>15000</v>
      </c>
      <c r="N1111" s="1">
        <v>15000</v>
      </c>
      <c r="O1111" s="1">
        <v>8000</v>
      </c>
      <c r="P1111" s="1">
        <f t="shared" si="553"/>
        <v>8000</v>
      </c>
      <c r="Q1111" s="1">
        <v>15000</v>
      </c>
      <c r="R1111" s="1">
        <v>8000</v>
      </c>
      <c r="S1111" s="1">
        <f t="shared" si="554"/>
        <v>8000</v>
      </c>
      <c r="T1111" s="1">
        <v>8000</v>
      </c>
      <c r="U1111" s="1">
        <f t="shared" si="555"/>
        <v>8000</v>
      </c>
      <c r="V1111" s="21"/>
      <c r="W1111" s="21"/>
      <c r="X1111" s="21"/>
      <c r="Y1111" s="12"/>
    </row>
    <row r="1112" spans="1:25" s="23" customFormat="1" ht="15.75" hidden="1" x14ac:dyDescent="0.2">
      <c r="A1112" s="28" t="s">
        <v>524</v>
      </c>
      <c r="B1112" s="29">
        <v>11</v>
      </c>
      <c r="C1112" s="50" t="s">
        <v>270</v>
      </c>
      <c r="D1112" s="53">
        <v>3433</v>
      </c>
      <c r="E1112" s="32" t="s">
        <v>69</v>
      </c>
      <c r="F1112" s="20"/>
      <c r="G1112" s="1">
        <v>0</v>
      </c>
      <c r="H1112" s="1">
        <v>0</v>
      </c>
      <c r="I1112" s="1">
        <v>0</v>
      </c>
      <c r="J1112" s="1">
        <v>0</v>
      </c>
      <c r="K1112" s="1">
        <v>5.77</v>
      </c>
      <c r="L1112" s="33" t="str">
        <f t="shared" si="548"/>
        <v>-</v>
      </c>
      <c r="M1112" s="1">
        <v>0</v>
      </c>
      <c r="N1112" s="1">
        <v>0</v>
      </c>
      <c r="O1112" s="1">
        <v>7000</v>
      </c>
      <c r="P1112" s="1">
        <f t="shared" si="553"/>
        <v>7000</v>
      </c>
      <c r="Q1112" s="1">
        <v>0</v>
      </c>
      <c r="R1112" s="1">
        <v>7000</v>
      </c>
      <c r="S1112" s="1">
        <f t="shared" si="554"/>
        <v>7000</v>
      </c>
      <c r="T1112" s="1">
        <v>7000</v>
      </c>
      <c r="U1112" s="1">
        <f t="shared" si="555"/>
        <v>7000</v>
      </c>
      <c r="V1112" s="21"/>
      <c r="W1112" s="21"/>
      <c r="X1112" s="21"/>
      <c r="Y1112" s="12"/>
    </row>
    <row r="1113" spans="1:25" s="23" customFormat="1" ht="15.75" hidden="1" x14ac:dyDescent="0.2">
      <c r="A1113" s="24" t="s">
        <v>524</v>
      </c>
      <c r="B1113" s="25">
        <v>11</v>
      </c>
      <c r="C1113" s="49" t="s">
        <v>270</v>
      </c>
      <c r="D1113" s="40">
        <v>422</v>
      </c>
      <c r="E1113" s="20"/>
      <c r="F1113" s="20"/>
      <c r="G1113" s="21">
        <f>SUM(G1114)</f>
        <v>250000</v>
      </c>
      <c r="H1113" s="21">
        <f t="shared" ref="H1113:U1113" si="564">SUM(H1114)</f>
        <v>250000</v>
      </c>
      <c r="I1113" s="21">
        <f t="shared" si="564"/>
        <v>250000</v>
      </c>
      <c r="J1113" s="21">
        <f t="shared" si="564"/>
        <v>250000</v>
      </c>
      <c r="K1113" s="21">
        <f t="shared" si="564"/>
        <v>1483.25</v>
      </c>
      <c r="L1113" s="22">
        <f t="shared" si="548"/>
        <v>0.59329999999999994</v>
      </c>
      <c r="M1113" s="21">
        <f t="shared" si="564"/>
        <v>250000</v>
      </c>
      <c r="N1113" s="21">
        <f t="shared" si="564"/>
        <v>250000</v>
      </c>
      <c r="O1113" s="21">
        <f t="shared" si="564"/>
        <v>100000</v>
      </c>
      <c r="P1113" s="21">
        <f t="shared" si="564"/>
        <v>100000</v>
      </c>
      <c r="Q1113" s="21">
        <f t="shared" si="564"/>
        <v>250000</v>
      </c>
      <c r="R1113" s="21">
        <f t="shared" si="564"/>
        <v>100000</v>
      </c>
      <c r="S1113" s="21">
        <f t="shared" si="564"/>
        <v>100000</v>
      </c>
      <c r="T1113" s="21">
        <f t="shared" si="564"/>
        <v>100000</v>
      </c>
      <c r="U1113" s="21">
        <f t="shared" si="564"/>
        <v>100000</v>
      </c>
      <c r="V1113" s="21"/>
      <c r="W1113" s="21"/>
      <c r="X1113" s="21"/>
      <c r="Y1113" s="12"/>
    </row>
    <row r="1114" spans="1:25" s="23" customFormat="1" ht="15.75" hidden="1" x14ac:dyDescent="0.2">
      <c r="A1114" s="28" t="s">
        <v>524</v>
      </c>
      <c r="B1114" s="29">
        <v>11</v>
      </c>
      <c r="C1114" s="50" t="s">
        <v>270</v>
      </c>
      <c r="D1114" s="53" t="s">
        <v>552</v>
      </c>
      <c r="E1114" s="32" t="s">
        <v>74</v>
      </c>
      <c r="F1114" s="20"/>
      <c r="G1114" s="1">
        <v>250000</v>
      </c>
      <c r="H1114" s="1">
        <v>250000</v>
      </c>
      <c r="I1114" s="1">
        <v>250000</v>
      </c>
      <c r="J1114" s="1">
        <v>250000</v>
      </c>
      <c r="K1114" s="1">
        <v>1483.25</v>
      </c>
      <c r="L1114" s="33">
        <f t="shared" si="548"/>
        <v>0.59329999999999994</v>
      </c>
      <c r="M1114" s="1">
        <v>250000</v>
      </c>
      <c r="N1114" s="1">
        <v>250000</v>
      </c>
      <c r="O1114" s="1">
        <v>100000</v>
      </c>
      <c r="P1114" s="1">
        <f t="shared" si="553"/>
        <v>100000</v>
      </c>
      <c r="Q1114" s="1">
        <v>250000</v>
      </c>
      <c r="R1114" s="1">
        <v>100000</v>
      </c>
      <c r="S1114" s="1">
        <f t="shared" si="554"/>
        <v>100000</v>
      </c>
      <c r="T1114" s="1">
        <v>100000</v>
      </c>
      <c r="U1114" s="1">
        <f t="shared" si="555"/>
        <v>100000</v>
      </c>
      <c r="V1114" s="21"/>
      <c r="W1114" s="21"/>
      <c r="X1114" s="21"/>
      <c r="Y1114" s="12"/>
    </row>
    <row r="1115" spans="1:25" s="23" customFormat="1" ht="15.75" hidden="1" x14ac:dyDescent="0.2">
      <c r="A1115" s="24" t="s">
        <v>524</v>
      </c>
      <c r="B1115" s="25">
        <v>11</v>
      </c>
      <c r="C1115" s="49" t="s">
        <v>270</v>
      </c>
      <c r="D1115" s="40">
        <v>431</v>
      </c>
      <c r="E1115" s="20"/>
      <c r="F1115" s="20"/>
      <c r="G1115" s="21">
        <f>SUM(G1116)</f>
        <v>20000</v>
      </c>
      <c r="H1115" s="21">
        <f t="shared" ref="H1115:U1115" si="565">SUM(H1116)</f>
        <v>20000</v>
      </c>
      <c r="I1115" s="21">
        <f t="shared" si="565"/>
        <v>20000</v>
      </c>
      <c r="J1115" s="21">
        <f t="shared" si="565"/>
        <v>20000</v>
      </c>
      <c r="K1115" s="21">
        <f t="shared" si="565"/>
        <v>0</v>
      </c>
      <c r="L1115" s="22">
        <f t="shared" si="548"/>
        <v>0</v>
      </c>
      <c r="M1115" s="21">
        <f t="shared" si="565"/>
        <v>20000</v>
      </c>
      <c r="N1115" s="21">
        <f t="shared" si="565"/>
        <v>20000</v>
      </c>
      <c r="O1115" s="21">
        <f t="shared" si="565"/>
        <v>20000</v>
      </c>
      <c r="P1115" s="21">
        <f t="shared" si="565"/>
        <v>20000</v>
      </c>
      <c r="Q1115" s="21">
        <f t="shared" si="565"/>
        <v>20000</v>
      </c>
      <c r="R1115" s="21">
        <f t="shared" si="565"/>
        <v>20000</v>
      </c>
      <c r="S1115" s="21">
        <f t="shared" si="565"/>
        <v>20000</v>
      </c>
      <c r="T1115" s="21">
        <f t="shared" si="565"/>
        <v>20000</v>
      </c>
      <c r="U1115" s="21">
        <f t="shared" si="565"/>
        <v>20000</v>
      </c>
      <c r="V1115" s="21"/>
      <c r="W1115" s="21"/>
      <c r="X1115" s="21"/>
      <c r="Y1115" s="12"/>
    </row>
    <row r="1116" spans="1:25" s="23" customFormat="1" ht="30" hidden="1" x14ac:dyDescent="0.2">
      <c r="A1116" s="28" t="s">
        <v>524</v>
      </c>
      <c r="B1116" s="29">
        <v>11</v>
      </c>
      <c r="C1116" s="50" t="s">
        <v>270</v>
      </c>
      <c r="D1116" s="53" t="s">
        <v>553</v>
      </c>
      <c r="E1116" s="32" t="s">
        <v>554</v>
      </c>
      <c r="F1116" s="20"/>
      <c r="G1116" s="1">
        <v>20000</v>
      </c>
      <c r="H1116" s="1">
        <v>20000</v>
      </c>
      <c r="I1116" s="1">
        <v>20000</v>
      </c>
      <c r="J1116" s="1">
        <v>20000</v>
      </c>
      <c r="K1116" s="1">
        <v>0</v>
      </c>
      <c r="L1116" s="33">
        <f t="shared" si="548"/>
        <v>0</v>
      </c>
      <c r="M1116" s="1">
        <v>20000</v>
      </c>
      <c r="N1116" s="1">
        <v>20000</v>
      </c>
      <c r="O1116" s="1">
        <v>20000</v>
      </c>
      <c r="P1116" s="1">
        <f t="shared" si="553"/>
        <v>20000</v>
      </c>
      <c r="Q1116" s="1">
        <v>20000</v>
      </c>
      <c r="R1116" s="1">
        <v>20000</v>
      </c>
      <c r="S1116" s="1">
        <f t="shared" si="554"/>
        <v>20000</v>
      </c>
      <c r="T1116" s="1">
        <v>20000</v>
      </c>
      <c r="U1116" s="1">
        <f t="shared" si="555"/>
        <v>20000</v>
      </c>
      <c r="V1116" s="21"/>
      <c r="W1116" s="21"/>
      <c r="X1116" s="21"/>
      <c r="Y1116" s="12"/>
    </row>
    <row r="1117" spans="1:25" s="23" customFormat="1" ht="78.75" x14ac:dyDescent="0.2">
      <c r="A1117" s="278" t="s">
        <v>555</v>
      </c>
      <c r="B1117" s="278"/>
      <c r="C1117" s="278"/>
      <c r="D1117" s="278"/>
      <c r="E1117" s="20" t="s">
        <v>81</v>
      </c>
      <c r="F1117" s="38" t="s">
        <v>523</v>
      </c>
      <c r="G1117" s="21">
        <f>G1118+G1122+G1124+G1127</f>
        <v>480000</v>
      </c>
      <c r="H1117" s="21">
        <f t="shared" ref="H1117:U1117" si="566">H1118+H1122+H1124+H1127</f>
        <v>480000</v>
      </c>
      <c r="I1117" s="21">
        <f t="shared" si="566"/>
        <v>480000</v>
      </c>
      <c r="J1117" s="21">
        <f t="shared" si="566"/>
        <v>480000</v>
      </c>
      <c r="K1117" s="21">
        <f t="shared" si="566"/>
        <v>208142.83999999997</v>
      </c>
      <c r="L1117" s="22">
        <f t="shared" si="548"/>
        <v>43.363091666666662</v>
      </c>
      <c r="M1117" s="21">
        <f t="shared" si="566"/>
        <v>480000</v>
      </c>
      <c r="N1117" s="21">
        <f t="shared" si="566"/>
        <v>480000</v>
      </c>
      <c r="O1117" s="21">
        <f t="shared" si="566"/>
        <v>380000</v>
      </c>
      <c r="P1117" s="21">
        <f t="shared" si="566"/>
        <v>380000</v>
      </c>
      <c r="Q1117" s="21">
        <f t="shared" si="566"/>
        <v>480000</v>
      </c>
      <c r="R1117" s="21">
        <f t="shared" si="566"/>
        <v>380000</v>
      </c>
      <c r="S1117" s="21">
        <f t="shared" si="566"/>
        <v>380000</v>
      </c>
      <c r="T1117" s="21">
        <f t="shared" si="566"/>
        <v>380000</v>
      </c>
      <c r="U1117" s="21">
        <f t="shared" si="566"/>
        <v>380000</v>
      </c>
      <c r="V1117" s="21"/>
      <c r="W1117" s="21"/>
      <c r="X1117" s="21"/>
      <c r="Y1117" s="12"/>
    </row>
    <row r="1118" spans="1:25" s="23" customFormat="1" ht="15.75" hidden="1" x14ac:dyDescent="0.2">
      <c r="A1118" s="24" t="s">
        <v>556</v>
      </c>
      <c r="B1118" s="25">
        <v>11</v>
      </c>
      <c r="C1118" s="49" t="s">
        <v>270</v>
      </c>
      <c r="D1118" s="40">
        <v>323</v>
      </c>
      <c r="E1118" s="20"/>
      <c r="F1118" s="20"/>
      <c r="G1118" s="21">
        <f>SUM(G1119:G1121)</f>
        <v>70000</v>
      </c>
      <c r="H1118" s="21">
        <f t="shared" ref="H1118:U1118" si="567">SUM(H1119:H1121)</f>
        <v>70000</v>
      </c>
      <c r="I1118" s="21">
        <f t="shared" si="567"/>
        <v>70000</v>
      </c>
      <c r="J1118" s="21">
        <f t="shared" si="567"/>
        <v>70000</v>
      </c>
      <c r="K1118" s="21">
        <f t="shared" si="567"/>
        <v>3368.75</v>
      </c>
      <c r="L1118" s="22">
        <f t="shared" si="548"/>
        <v>4.8125</v>
      </c>
      <c r="M1118" s="21">
        <f t="shared" si="567"/>
        <v>70000</v>
      </c>
      <c r="N1118" s="21">
        <f t="shared" si="567"/>
        <v>70000</v>
      </c>
      <c r="O1118" s="79">
        <f t="shared" si="567"/>
        <v>70000</v>
      </c>
      <c r="P1118" s="21">
        <f t="shared" si="567"/>
        <v>70000</v>
      </c>
      <c r="Q1118" s="21">
        <f t="shared" si="567"/>
        <v>70000</v>
      </c>
      <c r="R1118" s="21">
        <f t="shared" si="567"/>
        <v>70000</v>
      </c>
      <c r="S1118" s="21">
        <f t="shared" si="567"/>
        <v>70000</v>
      </c>
      <c r="T1118" s="21">
        <f t="shared" si="567"/>
        <v>70000</v>
      </c>
      <c r="U1118" s="21">
        <f t="shared" si="567"/>
        <v>70000</v>
      </c>
      <c r="V1118" s="21"/>
      <c r="W1118" s="21"/>
      <c r="X1118" s="21"/>
      <c r="Y1118" s="12"/>
    </row>
    <row r="1119" spans="1:25" s="23" customFormat="1" ht="15.75" hidden="1" x14ac:dyDescent="0.2">
      <c r="A1119" s="28" t="s">
        <v>556</v>
      </c>
      <c r="B1119" s="29">
        <v>11</v>
      </c>
      <c r="C1119" s="50" t="s">
        <v>270</v>
      </c>
      <c r="D1119" s="53" t="s">
        <v>538</v>
      </c>
      <c r="E1119" s="32" t="s">
        <v>53</v>
      </c>
      <c r="F1119" s="20"/>
      <c r="G1119" s="1">
        <v>20000</v>
      </c>
      <c r="H1119" s="1">
        <v>20000</v>
      </c>
      <c r="I1119" s="1">
        <v>20000</v>
      </c>
      <c r="J1119" s="1">
        <v>20000</v>
      </c>
      <c r="K1119" s="1">
        <v>3368.75</v>
      </c>
      <c r="L1119" s="33">
        <f t="shared" si="548"/>
        <v>16.84375</v>
      </c>
      <c r="M1119" s="1">
        <v>20000</v>
      </c>
      <c r="N1119" s="77">
        <v>20000</v>
      </c>
      <c r="O1119" s="1">
        <v>20000</v>
      </c>
      <c r="P1119" s="78">
        <f>O1119</f>
        <v>20000</v>
      </c>
      <c r="Q1119" s="1">
        <v>20000</v>
      </c>
      <c r="R1119" s="1">
        <v>20000</v>
      </c>
      <c r="S1119" s="1">
        <f>R1119</f>
        <v>20000</v>
      </c>
      <c r="T1119" s="1">
        <v>20000</v>
      </c>
      <c r="U1119" s="1">
        <f>T1119</f>
        <v>20000</v>
      </c>
      <c r="V1119" s="21"/>
      <c r="W1119" s="21"/>
      <c r="X1119" s="21"/>
      <c r="Y1119" s="12"/>
    </row>
    <row r="1120" spans="1:25" s="23" customFormat="1" ht="15.75" hidden="1" customHeight="1" x14ac:dyDescent="0.2">
      <c r="A1120" s="28" t="s">
        <v>556</v>
      </c>
      <c r="B1120" s="29">
        <v>11</v>
      </c>
      <c r="C1120" s="50" t="s">
        <v>270</v>
      </c>
      <c r="D1120" s="53" t="s">
        <v>541</v>
      </c>
      <c r="E1120" s="32" t="s">
        <v>56</v>
      </c>
      <c r="F1120" s="20"/>
      <c r="G1120" s="1">
        <v>25000</v>
      </c>
      <c r="H1120" s="1">
        <v>25000</v>
      </c>
      <c r="I1120" s="1">
        <v>25000</v>
      </c>
      <c r="J1120" s="1">
        <v>25000</v>
      </c>
      <c r="K1120" s="1">
        <v>0</v>
      </c>
      <c r="L1120" s="33">
        <f t="shared" si="548"/>
        <v>0</v>
      </c>
      <c r="M1120" s="1">
        <v>25000</v>
      </c>
      <c r="N1120" s="77">
        <v>25000</v>
      </c>
      <c r="O1120" s="1">
        <v>25000</v>
      </c>
      <c r="P1120" s="78">
        <f t="shared" ref="P1120:P1128" si="568">O1120</f>
        <v>25000</v>
      </c>
      <c r="Q1120" s="1">
        <v>25000</v>
      </c>
      <c r="R1120" s="1">
        <v>25000</v>
      </c>
      <c r="S1120" s="1">
        <f t="shared" ref="S1120:S1128" si="569">R1120</f>
        <v>25000</v>
      </c>
      <c r="T1120" s="1">
        <v>25000</v>
      </c>
      <c r="U1120" s="1">
        <f t="shared" ref="U1120:U1128" si="570">T1120</f>
        <v>25000</v>
      </c>
      <c r="V1120" s="21"/>
      <c r="W1120" s="21"/>
      <c r="X1120" s="21"/>
      <c r="Y1120" s="12"/>
    </row>
    <row r="1121" spans="1:25" s="23" customFormat="1" ht="15.75" hidden="1" x14ac:dyDescent="0.2">
      <c r="A1121" s="28" t="s">
        <v>556</v>
      </c>
      <c r="B1121" s="29">
        <v>11</v>
      </c>
      <c r="C1121" s="50" t="s">
        <v>270</v>
      </c>
      <c r="D1121" s="53" t="s">
        <v>543</v>
      </c>
      <c r="E1121" s="32" t="s">
        <v>59</v>
      </c>
      <c r="F1121" s="20"/>
      <c r="G1121" s="1">
        <v>25000</v>
      </c>
      <c r="H1121" s="1">
        <v>25000</v>
      </c>
      <c r="I1121" s="1">
        <v>25000</v>
      </c>
      <c r="J1121" s="1">
        <v>25000</v>
      </c>
      <c r="K1121" s="1">
        <v>0</v>
      </c>
      <c r="L1121" s="33">
        <f t="shared" si="548"/>
        <v>0</v>
      </c>
      <c r="M1121" s="1">
        <v>25000</v>
      </c>
      <c r="N1121" s="77">
        <v>25000</v>
      </c>
      <c r="O1121" s="1">
        <v>25000</v>
      </c>
      <c r="P1121" s="78">
        <f t="shared" si="568"/>
        <v>25000</v>
      </c>
      <c r="Q1121" s="1">
        <v>25000</v>
      </c>
      <c r="R1121" s="1">
        <v>25000</v>
      </c>
      <c r="S1121" s="1">
        <f t="shared" si="569"/>
        <v>25000</v>
      </c>
      <c r="T1121" s="1">
        <v>25000</v>
      </c>
      <c r="U1121" s="1">
        <f t="shared" si="570"/>
        <v>25000</v>
      </c>
      <c r="V1121" s="21"/>
      <c r="W1121" s="21"/>
      <c r="X1121" s="21"/>
      <c r="Y1121" s="12"/>
    </row>
    <row r="1122" spans="1:25" s="23" customFormat="1" ht="15.75" hidden="1" x14ac:dyDescent="0.2">
      <c r="A1122" s="24" t="s">
        <v>556</v>
      </c>
      <c r="B1122" s="25">
        <v>11</v>
      </c>
      <c r="C1122" s="49" t="s">
        <v>270</v>
      </c>
      <c r="D1122" s="40">
        <v>412</v>
      </c>
      <c r="E1122" s="20"/>
      <c r="F1122" s="20"/>
      <c r="G1122" s="21">
        <f>SUM(G1123)</f>
        <v>30000</v>
      </c>
      <c r="H1122" s="21">
        <f t="shared" ref="H1122:U1122" si="571">SUM(H1123)</f>
        <v>30000</v>
      </c>
      <c r="I1122" s="21">
        <f t="shared" si="571"/>
        <v>30000</v>
      </c>
      <c r="J1122" s="21">
        <f t="shared" si="571"/>
        <v>30000</v>
      </c>
      <c r="K1122" s="21">
        <f t="shared" si="571"/>
        <v>0</v>
      </c>
      <c r="L1122" s="22">
        <f t="shared" si="548"/>
        <v>0</v>
      </c>
      <c r="M1122" s="21">
        <f t="shared" si="571"/>
        <v>30000</v>
      </c>
      <c r="N1122" s="21">
        <f t="shared" si="571"/>
        <v>30000</v>
      </c>
      <c r="O1122" s="80">
        <f t="shared" si="571"/>
        <v>30000</v>
      </c>
      <c r="P1122" s="21">
        <f t="shared" si="571"/>
        <v>30000</v>
      </c>
      <c r="Q1122" s="21">
        <f t="shared" si="571"/>
        <v>30000</v>
      </c>
      <c r="R1122" s="21">
        <f t="shared" si="571"/>
        <v>30000</v>
      </c>
      <c r="S1122" s="21">
        <f t="shared" si="571"/>
        <v>30000</v>
      </c>
      <c r="T1122" s="21">
        <f t="shared" si="571"/>
        <v>30000</v>
      </c>
      <c r="U1122" s="21">
        <f t="shared" si="571"/>
        <v>30000</v>
      </c>
      <c r="V1122" s="21"/>
      <c r="W1122" s="21"/>
      <c r="X1122" s="21"/>
      <c r="Y1122" s="12"/>
    </row>
    <row r="1123" spans="1:25" s="23" customFormat="1" ht="15.75" hidden="1" x14ac:dyDescent="0.2">
      <c r="A1123" s="28" t="s">
        <v>556</v>
      </c>
      <c r="B1123" s="29">
        <v>11</v>
      </c>
      <c r="C1123" s="50" t="s">
        <v>270</v>
      </c>
      <c r="D1123" s="53" t="s">
        <v>557</v>
      </c>
      <c r="E1123" s="32" t="s">
        <v>558</v>
      </c>
      <c r="F1123" s="20"/>
      <c r="G1123" s="1">
        <v>30000</v>
      </c>
      <c r="H1123" s="1">
        <v>30000</v>
      </c>
      <c r="I1123" s="1">
        <v>30000</v>
      </c>
      <c r="J1123" s="1">
        <v>30000</v>
      </c>
      <c r="K1123" s="1">
        <v>0</v>
      </c>
      <c r="L1123" s="33">
        <f t="shared" si="548"/>
        <v>0</v>
      </c>
      <c r="M1123" s="1">
        <v>30000</v>
      </c>
      <c r="N1123" s="1">
        <v>30000</v>
      </c>
      <c r="O1123" s="1">
        <v>30000</v>
      </c>
      <c r="P1123" s="1">
        <f t="shared" si="568"/>
        <v>30000</v>
      </c>
      <c r="Q1123" s="1">
        <v>30000</v>
      </c>
      <c r="R1123" s="1">
        <v>30000</v>
      </c>
      <c r="S1123" s="1">
        <f t="shared" si="569"/>
        <v>30000</v>
      </c>
      <c r="T1123" s="1">
        <v>30000</v>
      </c>
      <c r="U1123" s="1">
        <f t="shared" si="570"/>
        <v>30000</v>
      </c>
      <c r="V1123" s="21"/>
      <c r="W1123" s="21"/>
      <c r="X1123" s="21"/>
      <c r="Y1123" s="12"/>
    </row>
    <row r="1124" spans="1:25" s="23" customFormat="1" ht="15.75" hidden="1" x14ac:dyDescent="0.2">
      <c r="A1124" s="24" t="s">
        <v>556</v>
      </c>
      <c r="B1124" s="25">
        <v>11</v>
      </c>
      <c r="C1124" s="49" t="s">
        <v>270</v>
      </c>
      <c r="D1124" s="40">
        <v>422</v>
      </c>
      <c r="E1124" s="20"/>
      <c r="F1124" s="20"/>
      <c r="G1124" s="21">
        <f>SUM(G1125:G1126)</f>
        <v>280000</v>
      </c>
      <c r="H1124" s="21">
        <f t="shared" ref="H1124:U1124" si="572">SUM(H1125:H1126)</f>
        <v>280000</v>
      </c>
      <c r="I1124" s="21">
        <f t="shared" si="572"/>
        <v>280000</v>
      </c>
      <c r="J1124" s="21">
        <f t="shared" si="572"/>
        <v>280000</v>
      </c>
      <c r="K1124" s="21">
        <f t="shared" si="572"/>
        <v>132451.10999999999</v>
      </c>
      <c r="L1124" s="22">
        <f t="shared" si="548"/>
        <v>47.303967857142851</v>
      </c>
      <c r="M1124" s="21">
        <f t="shared" si="572"/>
        <v>280000</v>
      </c>
      <c r="N1124" s="21">
        <f t="shared" si="572"/>
        <v>280000</v>
      </c>
      <c r="O1124" s="21">
        <f t="shared" si="572"/>
        <v>180000</v>
      </c>
      <c r="P1124" s="21">
        <f t="shared" si="572"/>
        <v>180000</v>
      </c>
      <c r="Q1124" s="21">
        <f t="shared" si="572"/>
        <v>280000</v>
      </c>
      <c r="R1124" s="21">
        <f t="shared" si="572"/>
        <v>180000</v>
      </c>
      <c r="S1124" s="21">
        <f t="shared" si="572"/>
        <v>180000</v>
      </c>
      <c r="T1124" s="21">
        <f t="shared" si="572"/>
        <v>180000</v>
      </c>
      <c r="U1124" s="21">
        <f t="shared" si="572"/>
        <v>180000</v>
      </c>
      <c r="V1124" s="21"/>
      <c r="W1124" s="21"/>
      <c r="X1124" s="21"/>
      <c r="Y1124" s="12"/>
    </row>
    <row r="1125" spans="1:25" s="23" customFormat="1" ht="15.75" hidden="1" x14ac:dyDescent="0.2">
      <c r="A1125" s="28" t="s">
        <v>556</v>
      </c>
      <c r="B1125" s="29">
        <v>11</v>
      </c>
      <c r="C1125" s="50" t="s">
        <v>270</v>
      </c>
      <c r="D1125" s="53">
        <v>4221</v>
      </c>
      <c r="E1125" s="32" t="s">
        <v>74</v>
      </c>
      <c r="F1125" s="20"/>
      <c r="G1125" s="1">
        <v>200000</v>
      </c>
      <c r="H1125" s="1">
        <v>200000</v>
      </c>
      <c r="I1125" s="1">
        <v>200000</v>
      </c>
      <c r="J1125" s="1">
        <v>200000</v>
      </c>
      <c r="K1125" s="1">
        <v>132451.10999999999</v>
      </c>
      <c r="L1125" s="33">
        <f t="shared" si="548"/>
        <v>66.225554999999986</v>
      </c>
      <c r="M1125" s="1">
        <v>200000</v>
      </c>
      <c r="N1125" s="1">
        <v>200000</v>
      </c>
      <c r="O1125" s="1">
        <v>100000</v>
      </c>
      <c r="P1125" s="1">
        <f t="shared" si="568"/>
        <v>100000</v>
      </c>
      <c r="Q1125" s="1">
        <v>200000</v>
      </c>
      <c r="R1125" s="1">
        <v>100000</v>
      </c>
      <c r="S1125" s="1">
        <f t="shared" si="569"/>
        <v>100000</v>
      </c>
      <c r="T1125" s="1">
        <v>100000</v>
      </c>
      <c r="U1125" s="1">
        <f t="shared" si="570"/>
        <v>100000</v>
      </c>
      <c r="V1125" s="21"/>
      <c r="W1125" s="21"/>
      <c r="X1125" s="21"/>
      <c r="Y1125" s="12"/>
    </row>
    <row r="1126" spans="1:25" s="23" customFormat="1" ht="15.75" hidden="1" x14ac:dyDescent="0.2">
      <c r="A1126" s="28" t="s">
        <v>556</v>
      </c>
      <c r="B1126" s="29">
        <v>11</v>
      </c>
      <c r="C1126" s="50" t="s">
        <v>270</v>
      </c>
      <c r="D1126" s="53" t="s">
        <v>559</v>
      </c>
      <c r="E1126" s="32" t="s">
        <v>75</v>
      </c>
      <c r="F1126" s="20"/>
      <c r="G1126" s="1">
        <v>80000</v>
      </c>
      <c r="H1126" s="1">
        <v>80000</v>
      </c>
      <c r="I1126" s="1">
        <v>80000</v>
      </c>
      <c r="J1126" s="1">
        <v>80000</v>
      </c>
      <c r="K1126" s="1">
        <v>0</v>
      </c>
      <c r="L1126" s="33">
        <f t="shared" si="548"/>
        <v>0</v>
      </c>
      <c r="M1126" s="1">
        <v>80000</v>
      </c>
      <c r="N1126" s="1">
        <v>80000</v>
      </c>
      <c r="O1126" s="1">
        <v>80000</v>
      </c>
      <c r="P1126" s="1">
        <f t="shared" si="568"/>
        <v>80000</v>
      </c>
      <c r="Q1126" s="1">
        <v>80000</v>
      </c>
      <c r="R1126" s="1">
        <v>80000</v>
      </c>
      <c r="S1126" s="1">
        <f t="shared" si="569"/>
        <v>80000</v>
      </c>
      <c r="T1126" s="1">
        <v>80000</v>
      </c>
      <c r="U1126" s="1">
        <f t="shared" si="570"/>
        <v>80000</v>
      </c>
      <c r="V1126" s="21"/>
      <c r="W1126" s="21"/>
      <c r="X1126" s="21"/>
      <c r="Y1126" s="12"/>
    </row>
    <row r="1127" spans="1:25" s="23" customFormat="1" ht="15.75" hidden="1" x14ac:dyDescent="0.2">
      <c r="A1127" s="24" t="s">
        <v>556</v>
      </c>
      <c r="B1127" s="25">
        <v>11</v>
      </c>
      <c r="C1127" s="49" t="s">
        <v>270</v>
      </c>
      <c r="D1127" s="40">
        <v>426</v>
      </c>
      <c r="E1127" s="20"/>
      <c r="F1127" s="20"/>
      <c r="G1127" s="21">
        <f>SUM(G1128)</f>
        <v>100000</v>
      </c>
      <c r="H1127" s="21">
        <f t="shared" ref="H1127:U1127" si="573">SUM(H1128)</f>
        <v>100000</v>
      </c>
      <c r="I1127" s="21">
        <f t="shared" si="573"/>
        <v>100000</v>
      </c>
      <c r="J1127" s="21">
        <f t="shared" si="573"/>
        <v>100000</v>
      </c>
      <c r="K1127" s="21">
        <f t="shared" si="573"/>
        <v>72322.98</v>
      </c>
      <c r="L1127" s="22">
        <f t="shared" si="548"/>
        <v>72.322979999999987</v>
      </c>
      <c r="M1127" s="21">
        <f t="shared" si="573"/>
        <v>100000</v>
      </c>
      <c r="N1127" s="21">
        <f t="shared" si="573"/>
        <v>100000</v>
      </c>
      <c r="O1127" s="21">
        <f t="shared" si="573"/>
        <v>100000</v>
      </c>
      <c r="P1127" s="21">
        <f t="shared" si="573"/>
        <v>100000</v>
      </c>
      <c r="Q1127" s="21">
        <f t="shared" si="573"/>
        <v>100000</v>
      </c>
      <c r="R1127" s="21">
        <f t="shared" si="573"/>
        <v>100000</v>
      </c>
      <c r="S1127" s="21">
        <f t="shared" si="573"/>
        <v>100000</v>
      </c>
      <c r="T1127" s="21">
        <f t="shared" si="573"/>
        <v>100000</v>
      </c>
      <c r="U1127" s="21">
        <f t="shared" si="573"/>
        <v>100000</v>
      </c>
      <c r="V1127" s="21"/>
      <c r="W1127" s="21"/>
      <c r="X1127" s="21"/>
      <c r="Y1127" s="12"/>
    </row>
    <row r="1128" spans="1:25" s="23" customFormat="1" ht="15.75" hidden="1" x14ac:dyDescent="0.2">
      <c r="A1128" s="28" t="s">
        <v>556</v>
      </c>
      <c r="B1128" s="29">
        <v>11</v>
      </c>
      <c r="C1128" s="50" t="s">
        <v>270</v>
      </c>
      <c r="D1128" s="53" t="s">
        <v>560</v>
      </c>
      <c r="E1128" s="32" t="s">
        <v>86</v>
      </c>
      <c r="F1128" s="20"/>
      <c r="G1128" s="1">
        <v>100000</v>
      </c>
      <c r="H1128" s="1">
        <v>100000</v>
      </c>
      <c r="I1128" s="1">
        <v>100000</v>
      </c>
      <c r="J1128" s="1">
        <v>100000</v>
      </c>
      <c r="K1128" s="1">
        <v>72322.98</v>
      </c>
      <c r="L1128" s="33">
        <f t="shared" si="548"/>
        <v>72.322979999999987</v>
      </c>
      <c r="M1128" s="1">
        <v>100000</v>
      </c>
      <c r="N1128" s="1">
        <v>100000</v>
      </c>
      <c r="O1128" s="1">
        <v>100000</v>
      </c>
      <c r="P1128" s="1">
        <f t="shared" si="568"/>
        <v>100000</v>
      </c>
      <c r="Q1128" s="1">
        <v>100000</v>
      </c>
      <c r="R1128" s="1">
        <v>100000</v>
      </c>
      <c r="S1128" s="1">
        <f t="shared" si="569"/>
        <v>100000</v>
      </c>
      <c r="T1128" s="1">
        <v>100000</v>
      </c>
      <c r="U1128" s="1">
        <f t="shared" si="570"/>
        <v>100000</v>
      </c>
      <c r="V1128" s="21"/>
      <c r="W1128" s="21"/>
      <c r="X1128" s="21"/>
      <c r="Y1128" s="12"/>
    </row>
    <row r="1129" spans="1:25" s="23" customFormat="1" ht="78.75" x14ac:dyDescent="0.2">
      <c r="A1129" s="278" t="s">
        <v>561</v>
      </c>
      <c r="B1129" s="278"/>
      <c r="C1129" s="278"/>
      <c r="D1129" s="278"/>
      <c r="E1129" s="20" t="s">
        <v>79</v>
      </c>
      <c r="F1129" s="38" t="s">
        <v>523</v>
      </c>
      <c r="G1129" s="21">
        <f>G1130+G1134+G1136</f>
        <v>175000</v>
      </c>
      <c r="H1129" s="21">
        <f t="shared" ref="H1129:U1129" si="574">H1130+H1134+H1136</f>
        <v>175000</v>
      </c>
      <c r="I1129" s="21">
        <f t="shared" si="574"/>
        <v>175000</v>
      </c>
      <c r="J1129" s="21">
        <f t="shared" si="574"/>
        <v>175000</v>
      </c>
      <c r="K1129" s="21">
        <f t="shared" si="574"/>
        <v>0</v>
      </c>
      <c r="L1129" s="22">
        <f t="shared" si="548"/>
        <v>0</v>
      </c>
      <c r="M1129" s="21">
        <f t="shared" si="574"/>
        <v>175000</v>
      </c>
      <c r="N1129" s="21">
        <f t="shared" si="574"/>
        <v>175000</v>
      </c>
      <c r="O1129" s="21">
        <f t="shared" si="574"/>
        <v>175000</v>
      </c>
      <c r="P1129" s="21">
        <f t="shared" si="574"/>
        <v>175000</v>
      </c>
      <c r="Q1129" s="21">
        <f t="shared" si="574"/>
        <v>175000</v>
      </c>
      <c r="R1129" s="21">
        <f t="shared" si="574"/>
        <v>175000</v>
      </c>
      <c r="S1129" s="21">
        <f t="shared" si="574"/>
        <v>175000</v>
      </c>
      <c r="T1129" s="21">
        <f t="shared" si="574"/>
        <v>175000</v>
      </c>
      <c r="U1129" s="21">
        <f t="shared" si="574"/>
        <v>175000</v>
      </c>
      <c r="V1129" s="21"/>
      <c r="W1129" s="21"/>
      <c r="X1129" s="21"/>
      <c r="Y1129" s="12"/>
    </row>
    <row r="1130" spans="1:25" s="23" customFormat="1" ht="15.75" hidden="1" x14ac:dyDescent="0.2">
      <c r="A1130" s="24" t="s">
        <v>562</v>
      </c>
      <c r="B1130" s="25">
        <v>11</v>
      </c>
      <c r="C1130" s="49" t="s">
        <v>270</v>
      </c>
      <c r="D1130" s="40">
        <v>323</v>
      </c>
      <c r="E1130" s="20"/>
      <c r="F1130" s="20"/>
      <c r="G1130" s="21">
        <f>SUM(G1131:G1133)</f>
        <v>135000</v>
      </c>
      <c r="H1130" s="21">
        <f t="shared" ref="H1130:U1130" si="575">SUM(H1131:H1133)</f>
        <v>135000</v>
      </c>
      <c r="I1130" s="21">
        <f t="shared" si="575"/>
        <v>135000</v>
      </c>
      <c r="J1130" s="21">
        <f t="shared" si="575"/>
        <v>135000</v>
      </c>
      <c r="K1130" s="21">
        <f t="shared" si="575"/>
        <v>0</v>
      </c>
      <c r="L1130" s="22">
        <f t="shared" si="548"/>
        <v>0</v>
      </c>
      <c r="M1130" s="21">
        <f t="shared" si="575"/>
        <v>135000</v>
      </c>
      <c r="N1130" s="21">
        <f t="shared" si="575"/>
        <v>135000</v>
      </c>
      <c r="O1130" s="21">
        <f t="shared" si="575"/>
        <v>135000</v>
      </c>
      <c r="P1130" s="21">
        <f t="shared" si="575"/>
        <v>135000</v>
      </c>
      <c r="Q1130" s="21">
        <f t="shared" si="575"/>
        <v>135000</v>
      </c>
      <c r="R1130" s="21">
        <f t="shared" si="575"/>
        <v>135000</v>
      </c>
      <c r="S1130" s="21">
        <f t="shared" si="575"/>
        <v>135000</v>
      </c>
      <c r="T1130" s="21">
        <f t="shared" si="575"/>
        <v>135000</v>
      </c>
      <c r="U1130" s="21">
        <f t="shared" si="575"/>
        <v>135000</v>
      </c>
      <c r="V1130" s="21"/>
      <c r="W1130" s="21"/>
      <c r="X1130" s="21"/>
      <c r="Y1130" s="12"/>
    </row>
    <row r="1131" spans="1:25" s="23" customFormat="1" ht="15.75" hidden="1" x14ac:dyDescent="0.2">
      <c r="A1131" s="28" t="s">
        <v>562</v>
      </c>
      <c r="B1131" s="29">
        <v>11</v>
      </c>
      <c r="C1131" s="50" t="s">
        <v>270</v>
      </c>
      <c r="D1131" s="53" t="s">
        <v>537</v>
      </c>
      <c r="E1131" s="32" t="s">
        <v>52</v>
      </c>
      <c r="F1131" s="20"/>
      <c r="G1131" s="1">
        <v>10000</v>
      </c>
      <c r="H1131" s="1">
        <v>10000</v>
      </c>
      <c r="I1131" s="1">
        <v>10000</v>
      </c>
      <c r="J1131" s="1">
        <v>10000</v>
      </c>
      <c r="K1131" s="1">
        <v>0</v>
      </c>
      <c r="L1131" s="33">
        <f t="shared" si="548"/>
        <v>0</v>
      </c>
      <c r="M1131" s="1">
        <v>10000</v>
      </c>
      <c r="N1131" s="1">
        <v>10000</v>
      </c>
      <c r="O1131" s="1">
        <v>10000</v>
      </c>
      <c r="P1131" s="1">
        <f>O1131</f>
        <v>10000</v>
      </c>
      <c r="Q1131" s="1">
        <v>10000</v>
      </c>
      <c r="R1131" s="1">
        <v>10000</v>
      </c>
      <c r="S1131" s="1">
        <f>R1131</f>
        <v>10000</v>
      </c>
      <c r="T1131" s="1">
        <v>10000</v>
      </c>
      <c r="U1131" s="1">
        <f>T1131</f>
        <v>10000</v>
      </c>
      <c r="V1131" s="21"/>
      <c r="W1131" s="21"/>
      <c r="X1131" s="21"/>
      <c r="Y1131" s="12"/>
    </row>
    <row r="1132" spans="1:25" s="23" customFormat="1" ht="15.75" hidden="1" x14ac:dyDescent="0.2">
      <c r="A1132" s="28" t="s">
        <v>562</v>
      </c>
      <c r="B1132" s="29">
        <v>11</v>
      </c>
      <c r="C1132" s="50" t="s">
        <v>270</v>
      </c>
      <c r="D1132" s="53" t="s">
        <v>538</v>
      </c>
      <c r="E1132" s="32" t="s">
        <v>53</v>
      </c>
      <c r="F1132" s="20"/>
      <c r="G1132" s="1">
        <v>25000</v>
      </c>
      <c r="H1132" s="1">
        <v>25000</v>
      </c>
      <c r="I1132" s="1">
        <v>25000</v>
      </c>
      <c r="J1132" s="1">
        <v>25000</v>
      </c>
      <c r="K1132" s="1">
        <v>0</v>
      </c>
      <c r="L1132" s="33">
        <f t="shared" si="548"/>
        <v>0</v>
      </c>
      <c r="M1132" s="1">
        <v>25000</v>
      </c>
      <c r="N1132" s="1">
        <v>25000</v>
      </c>
      <c r="O1132" s="1">
        <v>25000</v>
      </c>
      <c r="P1132" s="1">
        <f>O1132</f>
        <v>25000</v>
      </c>
      <c r="Q1132" s="1">
        <v>25000</v>
      </c>
      <c r="R1132" s="1">
        <v>25000</v>
      </c>
      <c r="S1132" s="1">
        <f>R1132</f>
        <v>25000</v>
      </c>
      <c r="T1132" s="1">
        <v>25000</v>
      </c>
      <c r="U1132" s="1">
        <f>T1132</f>
        <v>25000</v>
      </c>
      <c r="V1132" s="21"/>
      <c r="W1132" s="21"/>
      <c r="X1132" s="21"/>
      <c r="Y1132" s="12"/>
    </row>
    <row r="1133" spans="1:25" s="23" customFormat="1" ht="15.75" hidden="1" x14ac:dyDescent="0.2">
      <c r="A1133" s="28" t="s">
        <v>562</v>
      </c>
      <c r="B1133" s="29">
        <v>11</v>
      </c>
      <c r="C1133" s="50" t="s">
        <v>270</v>
      </c>
      <c r="D1133" s="53" t="s">
        <v>541</v>
      </c>
      <c r="E1133" s="32" t="s">
        <v>56</v>
      </c>
      <c r="F1133" s="20"/>
      <c r="G1133" s="1">
        <v>100000</v>
      </c>
      <c r="H1133" s="1">
        <v>100000</v>
      </c>
      <c r="I1133" s="1">
        <v>100000</v>
      </c>
      <c r="J1133" s="1">
        <v>100000</v>
      </c>
      <c r="K1133" s="1">
        <v>0</v>
      </c>
      <c r="L1133" s="33">
        <f t="shared" si="548"/>
        <v>0</v>
      </c>
      <c r="M1133" s="1">
        <v>100000</v>
      </c>
      <c r="N1133" s="1">
        <v>100000</v>
      </c>
      <c r="O1133" s="1">
        <v>100000</v>
      </c>
      <c r="P1133" s="1">
        <f>O1133</f>
        <v>100000</v>
      </c>
      <c r="Q1133" s="1">
        <v>100000</v>
      </c>
      <c r="R1133" s="1">
        <v>100000</v>
      </c>
      <c r="S1133" s="1">
        <f>R1133</f>
        <v>100000</v>
      </c>
      <c r="T1133" s="1">
        <v>100000</v>
      </c>
      <c r="U1133" s="1">
        <f>T1133</f>
        <v>100000</v>
      </c>
      <c r="V1133" s="21"/>
      <c r="W1133" s="21"/>
      <c r="X1133" s="21"/>
      <c r="Y1133" s="12"/>
    </row>
    <row r="1134" spans="1:25" s="23" customFormat="1" ht="15.75" hidden="1" x14ac:dyDescent="0.2">
      <c r="A1134" s="24" t="s">
        <v>562</v>
      </c>
      <c r="B1134" s="25">
        <v>11</v>
      </c>
      <c r="C1134" s="49" t="s">
        <v>270</v>
      </c>
      <c r="D1134" s="40">
        <v>329</v>
      </c>
      <c r="E1134" s="20"/>
      <c r="F1134" s="20"/>
      <c r="G1134" s="21">
        <f>SUM(G1135)</f>
        <v>20000</v>
      </c>
      <c r="H1134" s="21">
        <f t="shared" ref="H1134:U1134" si="576">SUM(H1135)</f>
        <v>20000</v>
      </c>
      <c r="I1134" s="21">
        <f t="shared" si="576"/>
        <v>20000</v>
      </c>
      <c r="J1134" s="21">
        <f t="shared" si="576"/>
        <v>20000</v>
      </c>
      <c r="K1134" s="21">
        <f t="shared" si="576"/>
        <v>0</v>
      </c>
      <c r="L1134" s="22">
        <f t="shared" si="548"/>
        <v>0</v>
      </c>
      <c r="M1134" s="21">
        <f t="shared" si="576"/>
        <v>20000</v>
      </c>
      <c r="N1134" s="21">
        <f t="shared" si="576"/>
        <v>20000</v>
      </c>
      <c r="O1134" s="21">
        <f t="shared" si="576"/>
        <v>20000</v>
      </c>
      <c r="P1134" s="21">
        <f t="shared" si="576"/>
        <v>20000</v>
      </c>
      <c r="Q1134" s="21">
        <f t="shared" si="576"/>
        <v>20000</v>
      </c>
      <c r="R1134" s="21">
        <f t="shared" si="576"/>
        <v>20000</v>
      </c>
      <c r="S1134" s="21">
        <f t="shared" si="576"/>
        <v>20000</v>
      </c>
      <c r="T1134" s="21">
        <f t="shared" si="576"/>
        <v>20000</v>
      </c>
      <c r="U1134" s="21">
        <f t="shared" si="576"/>
        <v>20000</v>
      </c>
      <c r="V1134" s="21"/>
      <c r="W1134" s="21"/>
      <c r="X1134" s="21"/>
      <c r="Y1134" s="12"/>
    </row>
    <row r="1135" spans="1:25" s="23" customFormat="1" ht="15.75" hidden="1" x14ac:dyDescent="0.2">
      <c r="A1135" s="28" t="s">
        <v>562</v>
      </c>
      <c r="B1135" s="29">
        <v>11</v>
      </c>
      <c r="C1135" s="50" t="s">
        <v>270</v>
      </c>
      <c r="D1135" s="53" t="s">
        <v>547</v>
      </c>
      <c r="E1135" s="32" t="s">
        <v>63</v>
      </c>
      <c r="F1135" s="20"/>
      <c r="G1135" s="1">
        <v>20000</v>
      </c>
      <c r="H1135" s="1">
        <v>20000</v>
      </c>
      <c r="I1135" s="1">
        <v>20000</v>
      </c>
      <c r="J1135" s="1">
        <v>20000</v>
      </c>
      <c r="K1135" s="1">
        <v>0</v>
      </c>
      <c r="L1135" s="33">
        <f t="shared" si="548"/>
        <v>0</v>
      </c>
      <c r="M1135" s="1">
        <v>20000</v>
      </c>
      <c r="N1135" s="1">
        <v>20000</v>
      </c>
      <c r="O1135" s="1">
        <v>20000</v>
      </c>
      <c r="P1135" s="1">
        <f>O1135</f>
        <v>20000</v>
      </c>
      <c r="Q1135" s="1">
        <v>20000</v>
      </c>
      <c r="R1135" s="1">
        <v>20000</v>
      </c>
      <c r="S1135" s="1">
        <f>R1135</f>
        <v>20000</v>
      </c>
      <c r="T1135" s="1">
        <v>20000</v>
      </c>
      <c r="U1135" s="1">
        <f>T1135</f>
        <v>20000</v>
      </c>
      <c r="V1135" s="21"/>
      <c r="W1135" s="21"/>
      <c r="X1135" s="21"/>
      <c r="Y1135" s="12"/>
    </row>
    <row r="1136" spans="1:25" s="23" customFormat="1" ht="15.75" hidden="1" x14ac:dyDescent="0.2">
      <c r="A1136" s="24" t="s">
        <v>562</v>
      </c>
      <c r="B1136" s="25">
        <v>11</v>
      </c>
      <c r="C1136" s="49" t="s">
        <v>270</v>
      </c>
      <c r="D1136" s="40">
        <v>423</v>
      </c>
      <c r="E1136" s="20"/>
      <c r="F1136" s="20"/>
      <c r="G1136" s="21">
        <f>SUM(G1137)</f>
        <v>20000</v>
      </c>
      <c r="H1136" s="21">
        <f t="shared" ref="H1136:U1136" si="577">SUM(H1137)</f>
        <v>20000</v>
      </c>
      <c r="I1136" s="21">
        <f t="shared" si="577"/>
        <v>20000</v>
      </c>
      <c r="J1136" s="21">
        <f t="shared" si="577"/>
        <v>20000</v>
      </c>
      <c r="K1136" s="21">
        <f t="shared" si="577"/>
        <v>0</v>
      </c>
      <c r="L1136" s="22">
        <f t="shared" ref="L1136:L1199" si="578">IF(I1136=0, "-", K1136/I1136*100)</f>
        <v>0</v>
      </c>
      <c r="M1136" s="21">
        <f t="shared" si="577"/>
        <v>20000</v>
      </c>
      <c r="N1136" s="21">
        <f t="shared" si="577"/>
        <v>20000</v>
      </c>
      <c r="O1136" s="21">
        <f t="shared" si="577"/>
        <v>20000</v>
      </c>
      <c r="P1136" s="21">
        <f t="shared" si="577"/>
        <v>20000</v>
      </c>
      <c r="Q1136" s="21">
        <f t="shared" si="577"/>
        <v>20000</v>
      </c>
      <c r="R1136" s="21">
        <f t="shared" si="577"/>
        <v>20000</v>
      </c>
      <c r="S1136" s="21">
        <f t="shared" si="577"/>
        <v>20000</v>
      </c>
      <c r="T1136" s="21">
        <f t="shared" si="577"/>
        <v>20000</v>
      </c>
      <c r="U1136" s="21">
        <f t="shared" si="577"/>
        <v>20000</v>
      </c>
      <c r="V1136" s="21"/>
      <c r="W1136" s="21"/>
      <c r="X1136" s="21"/>
      <c r="Y1136" s="12"/>
    </row>
    <row r="1137" spans="1:25" s="23" customFormat="1" ht="15.75" hidden="1" x14ac:dyDescent="0.2">
      <c r="A1137" s="28" t="s">
        <v>562</v>
      </c>
      <c r="B1137" s="29">
        <v>11</v>
      </c>
      <c r="C1137" s="50" t="s">
        <v>270</v>
      </c>
      <c r="D1137" s="53" t="s">
        <v>563</v>
      </c>
      <c r="E1137" s="32" t="s">
        <v>241</v>
      </c>
      <c r="F1137" s="20"/>
      <c r="G1137" s="1">
        <v>20000</v>
      </c>
      <c r="H1137" s="1">
        <v>20000</v>
      </c>
      <c r="I1137" s="1">
        <v>20000</v>
      </c>
      <c r="J1137" s="1">
        <v>20000</v>
      </c>
      <c r="K1137" s="1">
        <v>0</v>
      </c>
      <c r="L1137" s="33">
        <f t="shared" si="578"/>
        <v>0</v>
      </c>
      <c r="M1137" s="1">
        <v>20000</v>
      </c>
      <c r="N1137" s="1">
        <v>20000</v>
      </c>
      <c r="O1137" s="1">
        <v>20000</v>
      </c>
      <c r="P1137" s="1">
        <f>O1137</f>
        <v>20000</v>
      </c>
      <c r="Q1137" s="1">
        <v>20000</v>
      </c>
      <c r="R1137" s="1">
        <v>20000</v>
      </c>
      <c r="S1137" s="1">
        <f>R1137</f>
        <v>20000</v>
      </c>
      <c r="T1137" s="1">
        <v>20000</v>
      </c>
      <c r="U1137" s="1">
        <f>T1137</f>
        <v>20000</v>
      </c>
      <c r="V1137" s="21"/>
      <c r="W1137" s="21"/>
      <c r="X1137" s="21"/>
      <c r="Y1137" s="12"/>
    </row>
    <row r="1138" spans="1:25" s="23" customFormat="1" ht="50.1" customHeight="1" x14ac:dyDescent="0.2">
      <c r="A1138" s="283" t="s">
        <v>564</v>
      </c>
      <c r="B1138" s="284"/>
      <c r="C1138" s="284"/>
      <c r="D1138" s="284"/>
      <c r="E1138" s="282" t="s">
        <v>565</v>
      </c>
      <c r="F1138" s="282"/>
      <c r="G1138" s="18">
        <f>G1139+G1193+G1186</f>
        <v>11630560</v>
      </c>
      <c r="H1138" s="18">
        <f t="shared" ref="H1138:U1138" si="579">H1139+H1193+H1186</f>
        <v>6545000</v>
      </c>
      <c r="I1138" s="18">
        <f t="shared" si="579"/>
        <v>11630560</v>
      </c>
      <c r="J1138" s="18">
        <f t="shared" si="579"/>
        <v>6545000</v>
      </c>
      <c r="K1138" s="18">
        <f t="shared" si="579"/>
        <v>2682323.58</v>
      </c>
      <c r="L1138" s="19">
        <f t="shared" si="578"/>
        <v>23.062720797622816</v>
      </c>
      <c r="M1138" s="18">
        <f t="shared" si="579"/>
        <v>6545000</v>
      </c>
      <c r="N1138" s="18">
        <f t="shared" si="579"/>
        <v>6545000</v>
      </c>
      <c r="O1138" s="18">
        <f t="shared" si="579"/>
        <v>0</v>
      </c>
      <c r="P1138" s="18">
        <f t="shared" si="579"/>
        <v>0</v>
      </c>
      <c r="Q1138" s="18">
        <f t="shared" si="579"/>
        <v>3307000</v>
      </c>
      <c r="R1138" s="18">
        <f t="shared" si="579"/>
        <v>0</v>
      </c>
      <c r="S1138" s="18">
        <f t="shared" si="579"/>
        <v>0</v>
      </c>
      <c r="T1138" s="18">
        <f t="shared" si="579"/>
        <v>0</v>
      </c>
      <c r="U1138" s="18">
        <f t="shared" si="579"/>
        <v>0</v>
      </c>
      <c r="V1138" s="21"/>
      <c r="W1138" s="21"/>
      <c r="X1138" s="21"/>
      <c r="Y1138" s="12"/>
    </row>
    <row r="1139" spans="1:25" s="23" customFormat="1" ht="78.75" x14ac:dyDescent="0.2">
      <c r="A1139" s="277" t="s">
        <v>566</v>
      </c>
      <c r="B1139" s="277"/>
      <c r="C1139" s="277"/>
      <c r="D1139" s="277"/>
      <c r="E1139" s="20" t="s">
        <v>567</v>
      </c>
      <c r="F1139" s="20" t="s">
        <v>568</v>
      </c>
      <c r="G1139" s="21">
        <f>G1140+G1142+G1144+G1147+G1151+G1157+G1166+G1170+G1173+G1175+G1177+G1182+G1184</f>
        <v>6245000</v>
      </c>
      <c r="H1139" s="21">
        <f t="shared" ref="H1139:U1139" si="580">H1140+H1142+H1144+H1147+H1151+H1157+H1166+H1170+H1173+H1175+H1177+H1182+H1184</f>
        <v>6245000</v>
      </c>
      <c r="I1139" s="21">
        <f t="shared" si="580"/>
        <v>6245000</v>
      </c>
      <c r="J1139" s="21">
        <f t="shared" si="580"/>
        <v>6245000</v>
      </c>
      <c r="K1139" s="21">
        <f t="shared" si="580"/>
        <v>1799780.0799999998</v>
      </c>
      <c r="L1139" s="22">
        <f t="shared" si="578"/>
        <v>28.819536909527621</v>
      </c>
      <c r="M1139" s="21">
        <f t="shared" si="580"/>
        <v>6345000</v>
      </c>
      <c r="N1139" s="21">
        <f t="shared" si="580"/>
        <v>6345000</v>
      </c>
      <c r="O1139" s="21">
        <f t="shared" si="580"/>
        <v>0</v>
      </c>
      <c r="P1139" s="21">
        <f t="shared" si="580"/>
        <v>0</v>
      </c>
      <c r="Q1139" s="21">
        <f t="shared" si="580"/>
        <v>3107000</v>
      </c>
      <c r="R1139" s="21">
        <f t="shared" si="580"/>
        <v>0</v>
      </c>
      <c r="S1139" s="21">
        <f t="shared" si="580"/>
        <v>0</v>
      </c>
      <c r="T1139" s="21">
        <f t="shared" si="580"/>
        <v>0</v>
      </c>
      <c r="U1139" s="21">
        <f t="shared" si="580"/>
        <v>0</v>
      </c>
      <c r="V1139" s="21"/>
      <c r="W1139" s="21"/>
      <c r="X1139" s="21"/>
      <c r="Y1139" s="12"/>
    </row>
    <row r="1140" spans="1:25" s="23" customFormat="1" ht="15.75" hidden="1" x14ac:dyDescent="0.2">
      <c r="A1140" s="24" t="s">
        <v>566</v>
      </c>
      <c r="B1140" s="25">
        <v>11</v>
      </c>
      <c r="C1140" s="49" t="s">
        <v>296</v>
      </c>
      <c r="D1140" s="27">
        <v>311</v>
      </c>
      <c r="E1140" s="20"/>
      <c r="F1140" s="20"/>
      <c r="G1140" s="21">
        <f>SUM(G1141)</f>
        <v>1150000</v>
      </c>
      <c r="H1140" s="21">
        <f t="shared" ref="H1140:U1140" si="581">SUM(H1141)</f>
        <v>1150000</v>
      </c>
      <c r="I1140" s="21">
        <f t="shared" si="581"/>
        <v>1150000</v>
      </c>
      <c r="J1140" s="21">
        <f t="shared" si="581"/>
        <v>1150000</v>
      </c>
      <c r="K1140" s="21">
        <f t="shared" si="581"/>
        <v>749942.89</v>
      </c>
      <c r="L1140" s="22">
        <f t="shared" si="578"/>
        <v>65.212425217391299</v>
      </c>
      <c r="M1140" s="21">
        <f t="shared" si="581"/>
        <v>1150000</v>
      </c>
      <c r="N1140" s="21">
        <f t="shared" si="581"/>
        <v>1150000</v>
      </c>
      <c r="O1140" s="21">
        <f t="shared" si="581"/>
        <v>0</v>
      </c>
      <c r="P1140" s="21">
        <f t="shared" si="581"/>
        <v>0</v>
      </c>
      <c r="Q1140" s="21">
        <f t="shared" si="581"/>
        <v>0</v>
      </c>
      <c r="R1140" s="21">
        <f t="shared" si="581"/>
        <v>0</v>
      </c>
      <c r="S1140" s="21">
        <f t="shared" si="581"/>
        <v>0</v>
      </c>
      <c r="T1140" s="21">
        <f t="shared" si="581"/>
        <v>0</v>
      </c>
      <c r="U1140" s="21">
        <f t="shared" si="581"/>
        <v>0</v>
      </c>
      <c r="V1140" s="21"/>
      <c r="W1140" s="21"/>
      <c r="X1140" s="21"/>
      <c r="Y1140" s="12"/>
    </row>
    <row r="1141" spans="1:25" s="23" customFormat="1" ht="15.75" hidden="1" x14ac:dyDescent="0.2">
      <c r="A1141" s="28" t="s">
        <v>566</v>
      </c>
      <c r="B1141" s="29">
        <v>11</v>
      </c>
      <c r="C1141" s="50" t="s">
        <v>296</v>
      </c>
      <c r="D1141" s="53" t="s">
        <v>526</v>
      </c>
      <c r="E1141" s="32" t="s">
        <v>33</v>
      </c>
      <c r="F1141" s="20"/>
      <c r="G1141" s="1">
        <v>1150000</v>
      </c>
      <c r="H1141" s="1">
        <v>1150000</v>
      </c>
      <c r="I1141" s="1">
        <v>1150000</v>
      </c>
      <c r="J1141" s="1">
        <v>1150000</v>
      </c>
      <c r="K1141" s="1">
        <v>749942.89</v>
      </c>
      <c r="L1141" s="33">
        <f t="shared" si="578"/>
        <v>65.212425217391299</v>
      </c>
      <c r="M1141" s="1">
        <v>1150000</v>
      </c>
      <c r="N1141" s="1">
        <v>1150000</v>
      </c>
      <c r="O1141" s="1"/>
      <c r="P1141" s="1"/>
      <c r="Q1141" s="1"/>
      <c r="R1141" s="1"/>
      <c r="S1141" s="1"/>
      <c r="T1141" s="1"/>
      <c r="U1141" s="1"/>
      <c r="V1141" s="21"/>
      <c r="W1141" s="21"/>
      <c r="X1141" s="21"/>
      <c r="Y1141" s="12"/>
    </row>
    <row r="1142" spans="1:25" s="23" customFormat="1" ht="15.75" hidden="1" x14ac:dyDescent="0.2">
      <c r="A1142" s="24" t="s">
        <v>566</v>
      </c>
      <c r="B1142" s="25">
        <v>11</v>
      </c>
      <c r="C1142" s="49" t="s">
        <v>296</v>
      </c>
      <c r="D1142" s="40">
        <v>312</v>
      </c>
      <c r="E1142" s="20"/>
      <c r="F1142" s="20"/>
      <c r="G1142" s="21">
        <f>SUM(G1143)</f>
        <v>20000</v>
      </c>
      <c r="H1142" s="21">
        <f t="shared" ref="H1142:U1142" si="582">SUM(H1143)</f>
        <v>20000</v>
      </c>
      <c r="I1142" s="21">
        <f t="shared" si="582"/>
        <v>20000</v>
      </c>
      <c r="J1142" s="21">
        <f t="shared" si="582"/>
        <v>20000</v>
      </c>
      <c r="K1142" s="21">
        <f t="shared" si="582"/>
        <v>4210.29</v>
      </c>
      <c r="L1142" s="22">
        <f t="shared" si="578"/>
        <v>21.051449999999999</v>
      </c>
      <c r="M1142" s="21">
        <f t="shared" si="582"/>
        <v>20000</v>
      </c>
      <c r="N1142" s="21">
        <f t="shared" si="582"/>
        <v>20000</v>
      </c>
      <c r="O1142" s="21">
        <f t="shared" si="582"/>
        <v>0</v>
      </c>
      <c r="P1142" s="21">
        <f t="shared" si="582"/>
        <v>0</v>
      </c>
      <c r="Q1142" s="21">
        <f t="shared" si="582"/>
        <v>0</v>
      </c>
      <c r="R1142" s="21">
        <f t="shared" si="582"/>
        <v>0</v>
      </c>
      <c r="S1142" s="21">
        <f t="shared" si="582"/>
        <v>0</v>
      </c>
      <c r="T1142" s="21">
        <f t="shared" si="582"/>
        <v>0</v>
      </c>
      <c r="U1142" s="21">
        <f t="shared" si="582"/>
        <v>0</v>
      </c>
      <c r="V1142" s="21"/>
      <c r="W1142" s="21"/>
      <c r="X1142" s="21"/>
      <c r="Y1142" s="12"/>
    </row>
    <row r="1143" spans="1:25" s="23" customFormat="1" ht="15.75" hidden="1" x14ac:dyDescent="0.2">
      <c r="A1143" s="28" t="s">
        <v>566</v>
      </c>
      <c r="B1143" s="29">
        <v>11</v>
      </c>
      <c r="C1143" s="50" t="s">
        <v>296</v>
      </c>
      <c r="D1143" s="53" t="s">
        <v>529</v>
      </c>
      <c r="E1143" s="32" t="s">
        <v>471</v>
      </c>
      <c r="F1143" s="20"/>
      <c r="G1143" s="1">
        <v>20000</v>
      </c>
      <c r="H1143" s="1">
        <v>20000</v>
      </c>
      <c r="I1143" s="1">
        <v>20000</v>
      </c>
      <c r="J1143" s="1">
        <v>20000</v>
      </c>
      <c r="K1143" s="1">
        <v>4210.29</v>
      </c>
      <c r="L1143" s="33">
        <f t="shared" si="578"/>
        <v>21.051449999999999</v>
      </c>
      <c r="M1143" s="1">
        <v>20000</v>
      </c>
      <c r="N1143" s="1">
        <v>20000</v>
      </c>
      <c r="O1143" s="1"/>
      <c r="P1143" s="1"/>
      <c r="Q1143" s="1"/>
      <c r="R1143" s="1"/>
      <c r="S1143" s="1"/>
      <c r="T1143" s="1"/>
      <c r="U1143" s="1"/>
      <c r="V1143" s="21"/>
      <c r="W1143" s="21"/>
      <c r="X1143" s="21"/>
      <c r="Y1143" s="12"/>
    </row>
    <row r="1144" spans="1:25" s="23" customFormat="1" ht="15.75" hidden="1" x14ac:dyDescent="0.2">
      <c r="A1144" s="24" t="s">
        <v>566</v>
      </c>
      <c r="B1144" s="25">
        <v>11</v>
      </c>
      <c r="C1144" s="49" t="s">
        <v>296</v>
      </c>
      <c r="D1144" s="40">
        <v>313</v>
      </c>
      <c r="E1144" s="20"/>
      <c r="F1144" s="20"/>
      <c r="G1144" s="21">
        <f>SUM(G1145:G1146)</f>
        <v>193000</v>
      </c>
      <c r="H1144" s="21">
        <f t="shared" ref="H1144:U1144" si="583">SUM(H1145:H1146)</f>
        <v>193000</v>
      </c>
      <c r="I1144" s="21">
        <f t="shared" si="583"/>
        <v>193000</v>
      </c>
      <c r="J1144" s="21">
        <f t="shared" si="583"/>
        <v>193000</v>
      </c>
      <c r="K1144" s="21">
        <f t="shared" si="583"/>
        <v>113991.31</v>
      </c>
      <c r="L1144" s="22">
        <f t="shared" si="578"/>
        <v>59.062854922279797</v>
      </c>
      <c r="M1144" s="21">
        <f t="shared" si="583"/>
        <v>193000</v>
      </c>
      <c r="N1144" s="21">
        <f t="shared" si="583"/>
        <v>193000</v>
      </c>
      <c r="O1144" s="21">
        <f t="shared" si="583"/>
        <v>0</v>
      </c>
      <c r="P1144" s="21">
        <f t="shared" si="583"/>
        <v>0</v>
      </c>
      <c r="Q1144" s="21">
        <f t="shared" si="583"/>
        <v>0</v>
      </c>
      <c r="R1144" s="21">
        <f t="shared" si="583"/>
        <v>0</v>
      </c>
      <c r="S1144" s="21">
        <f t="shared" si="583"/>
        <v>0</v>
      </c>
      <c r="T1144" s="21">
        <f t="shared" si="583"/>
        <v>0</v>
      </c>
      <c r="U1144" s="21">
        <f t="shared" si="583"/>
        <v>0</v>
      </c>
      <c r="V1144" s="21"/>
      <c r="W1144" s="21"/>
      <c r="X1144" s="21"/>
      <c r="Y1144" s="12"/>
    </row>
    <row r="1145" spans="1:25" s="23" customFormat="1" ht="15.75" hidden="1" x14ac:dyDescent="0.2">
      <c r="A1145" s="28" t="s">
        <v>566</v>
      </c>
      <c r="B1145" s="29">
        <v>11</v>
      </c>
      <c r="C1145" s="50" t="s">
        <v>296</v>
      </c>
      <c r="D1145" s="53" t="s">
        <v>530</v>
      </c>
      <c r="E1145" s="32" t="s">
        <v>40</v>
      </c>
      <c r="F1145" s="20"/>
      <c r="G1145" s="1">
        <v>170000</v>
      </c>
      <c r="H1145" s="1">
        <v>170000</v>
      </c>
      <c r="I1145" s="1">
        <v>170000</v>
      </c>
      <c r="J1145" s="1">
        <v>170000</v>
      </c>
      <c r="K1145" s="1">
        <v>101242.28</v>
      </c>
      <c r="L1145" s="33">
        <f t="shared" si="578"/>
        <v>59.554282352941179</v>
      </c>
      <c r="M1145" s="1">
        <v>170000</v>
      </c>
      <c r="N1145" s="1">
        <v>170000</v>
      </c>
      <c r="O1145" s="1"/>
      <c r="P1145" s="1"/>
      <c r="Q1145" s="1"/>
      <c r="R1145" s="1"/>
      <c r="S1145" s="1"/>
      <c r="T1145" s="1"/>
      <c r="U1145" s="1"/>
      <c r="V1145" s="21"/>
      <c r="W1145" s="21"/>
      <c r="X1145" s="21"/>
      <c r="Y1145" s="12"/>
    </row>
    <row r="1146" spans="1:25" s="23" customFormat="1" ht="30" hidden="1" x14ac:dyDescent="0.2">
      <c r="A1146" s="28" t="s">
        <v>566</v>
      </c>
      <c r="B1146" s="29">
        <v>11</v>
      </c>
      <c r="C1146" s="50" t="s">
        <v>296</v>
      </c>
      <c r="D1146" s="53" t="s">
        <v>569</v>
      </c>
      <c r="E1146" s="32" t="s">
        <v>41</v>
      </c>
      <c r="F1146" s="20"/>
      <c r="G1146" s="1">
        <v>23000</v>
      </c>
      <c r="H1146" s="1">
        <v>23000</v>
      </c>
      <c r="I1146" s="1">
        <v>23000</v>
      </c>
      <c r="J1146" s="1">
        <v>23000</v>
      </c>
      <c r="K1146" s="1">
        <v>12749.03</v>
      </c>
      <c r="L1146" s="33">
        <f t="shared" si="578"/>
        <v>55.430565217391305</v>
      </c>
      <c r="M1146" s="1">
        <v>23000</v>
      </c>
      <c r="N1146" s="1">
        <v>23000</v>
      </c>
      <c r="O1146" s="1"/>
      <c r="P1146" s="1"/>
      <c r="Q1146" s="1"/>
      <c r="R1146" s="1"/>
      <c r="S1146" s="1"/>
      <c r="T1146" s="1"/>
      <c r="U1146" s="1"/>
      <c r="V1146" s="21"/>
      <c r="W1146" s="21"/>
      <c r="X1146" s="21"/>
      <c r="Y1146" s="12"/>
    </row>
    <row r="1147" spans="1:25" s="23" customFormat="1" ht="15.75" hidden="1" x14ac:dyDescent="0.2">
      <c r="A1147" s="24" t="s">
        <v>566</v>
      </c>
      <c r="B1147" s="25">
        <v>11</v>
      </c>
      <c r="C1147" s="49" t="s">
        <v>296</v>
      </c>
      <c r="D1147" s="40">
        <v>321</v>
      </c>
      <c r="E1147" s="20"/>
      <c r="F1147" s="20"/>
      <c r="G1147" s="21">
        <f>SUM(G1148:G1150)</f>
        <v>860000</v>
      </c>
      <c r="H1147" s="21">
        <f t="shared" ref="H1147:U1147" si="584">SUM(H1148:H1150)</f>
        <v>860000</v>
      </c>
      <c r="I1147" s="21">
        <f t="shared" si="584"/>
        <v>860000</v>
      </c>
      <c r="J1147" s="21">
        <f t="shared" si="584"/>
        <v>860000</v>
      </c>
      <c r="K1147" s="21">
        <f t="shared" si="584"/>
        <v>184507.68</v>
      </c>
      <c r="L1147" s="22">
        <f t="shared" si="578"/>
        <v>21.454381395348836</v>
      </c>
      <c r="M1147" s="21">
        <f t="shared" si="584"/>
        <v>860000</v>
      </c>
      <c r="N1147" s="21">
        <f t="shared" si="584"/>
        <v>860000</v>
      </c>
      <c r="O1147" s="21">
        <f t="shared" si="584"/>
        <v>0</v>
      </c>
      <c r="P1147" s="21">
        <f t="shared" si="584"/>
        <v>0</v>
      </c>
      <c r="Q1147" s="21">
        <f t="shared" si="584"/>
        <v>360000</v>
      </c>
      <c r="R1147" s="21">
        <f t="shared" si="584"/>
        <v>0</v>
      </c>
      <c r="S1147" s="21">
        <f t="shared" si="584"/>
        <v>0</v>
      </c>
      <c r="T1147" s="21">
        <f t="shared" si="584"/>
        <v>0</v>
      </c>
      <c r="U1147" s="21">
        <f t="shared" si="584"/>
        <v>0</v>
      </c>
      <c r="V1147" s="21"/>
      <c r="W1147" s="21"/>
      <c r="X1147" s="21"/>
      <c r="Y1147" s="12"/>
    </row>
    <row r="1148" spans="1:25" s="23" customFormat="1" ht="15.75" hidden="1" x14ac:dyDescent="0.2">
      <c r="A1148" s="28" t="s">
        <v>566</v>
      </c>
      <c r="B1148" s="29">
        <v>11</v>
      </c>
      <c r="C1148" s="50" t="s">
        <v>296</v>
      </c>
      <c r="D1148" s="53" t="s">
        <v>510</v>
      </c>
      <c r="E1148" s="32" t="s">
        <v>42</v>
      </c>
      <c r="F1148" s="20"/>
      <c r="G1148" s="1">
        <v>500000</v>
      </c>
      <c r="H1148" s="1">
        <v>500000</v>
      </c>
      <c r="I1148" s="1">
        <v>500000</v>
      </c>
      <c r="J1148" s="1">
        <v>500000</v>
      </c>
      <c r="K1148" s="1">
        <v>168954.6</v>
      </c>
      <c r="L1148" s="33">
        <f t="shared" si="578"/>
        <v>33.79092</v>
      </c>
      <c r="M1148" s="1">
        <v>500000</v>
      </c>
      <c r="N1148" s="1">
        <v>500000</v>
      </c>
      <c r="O1148" s="1"/>
      <c r="P1148" s="1"/>
      <c r="Q1148" s="1"/>
      <c r="R1148" s="1"/>
      <c r="S1148" s="1"/>
      <c r="T1148" s="1"/>
      <c r="U1148" s="1"/>
      <c r="V1148" s="21"/>
      <c r="W1148" s="21"/>
      <c r="X1148" s="21"/>
      <c r="Y1148" s="12"/>
    </row>
    <row r="1149" spans="1:25" s="23" customFormat="1" ht="30" hidden="1" x14ac:dyDescent="0.2">
      <c r="A1149" s="28" t="s">
        <v>566</v>
      </c>
      <c r="B1149" s="29">
        <v>11</v>
      </c>
      <c r="C1149" s="50" t="s">
        <v>296</v>
      </c>
      <c r="D1149" s="53" t="s">
        <v>531</v>
      </c>
      <c r="E1149" s="32" t="s">
        <v>43</v>
      </c>
      <c r="F1149" s="20"/>
      <c r="G1149" s="1">
        <v>60000</v>
      </c>
      <c r="H1149" s="1">
        <v>60000</v>
      </c>
      <c r="I1149" s="1">
        <v>60000</v>
      </c>
      <c r="J1149" s="1">
        <v>60000</v>
      </c>
      <c r="K1149" s="1">
        <v>11178.08</v>
      </c>
      <c r="L1149" s="33">
        <f t="shared" si="578"/>
        <v>18.630133333333333</v>
      </c>
      <c r="M1149" s="1">
        <v>60000</v>
      </c>
      <c r="N1149" s="1">
        <v>60000</v>
      </c>
      <c r="O1149" s="1"/>
      <c r="P1149" s="1">
        <f>O1149</f>
        <v>0</v>
      </c>
      <c r="Q1149" s="1">
        <v>60000</v>
      </c>
      <c r="R1149" s="1"/>
      <c r="S1149" s="1">
        <f>R1149</f>
        <v>0</v>
      </c>
      <c r="T1149" s="1"/>
      <c r="U1149" s="1">
        <f>T1149</f>
        <v>0</v>
      </c>
      <c r="V1149" s="21"/>
      <c r="W1149" s="21"/>
      <c r="X1149" s="21"/>
      <c r="Y1149" s="12"/>
    </row>
    <row r="1150" spans="1:25" s="23" customFormat="1" ht="15.75" hidden="1" x14ac:dyDescent="0.2">
      <c r="A1150" s="28" t="s">
        <v>566</v>
      </c>
      <c r="B1150" s="29">
        <v>11</v>
      </c>
      <c r="C1150" s="50" t="s">
        <v>296</v>
      </c>
      <c r="D1150" s="53" t="s">
        <v>532</v>
      </c>
      <c r="E1150" s="32" t="s">
        <v>44</v>
      </c>
      <c r="F1150" s="20"/>
      <c r="G1150" s="1">
        <v>300000</v>
      </c>
      <c r="H1150" s="1">
        <v>300000</v>
      </c>
      <c r="I1150" s="1">
        <v>300000</v>
      </c>
      <c r="J1150" s="1">
        <v>300000</v>
      </c>
      <c r="K1150" s="1">
        <v>4375</v>
      </c>
      <c r="L1150" s="33">
        <f t="shared" si="578"/>
        <v>1.4583333333333333</v>
      </c>
      <c r="M1150" s="1">
        <v>300000</v>
      </c>
      <c r="N1150" s="1">
        <v>300000</v>
      </c>
      <c r="O1150" s="1"/>
      <c r="P1150" s="1">
        <f>O1150</f>
        <v>0</v>
      </c>
      <c r="Q1150" s="1">
        <v>300000</v>
      </c>
      <c r="R1150" s="1"/>
      <c r="S1150" s="1">
        <f>R1150</f>
        <v>0</v>
      </c>
      <c r="T1150" s="1"/>
      <c r="U1150" s="1">
        <f>T1150</f>
        <v>0</v>
      </c>
      <c r="V1150" s="21"/>
      <c r="W1150" s="21"/>
      <c r="X1150" s="21"/>
      <c r="Y1150" s="12"/>
    </row>
    <row r="1151" spans="1:25" s="23" customFormat="1" ht="15.75" hidden="1" x14ac:dyDescent="0.2">
      <c r="A1151" s="24" t="s">
        <v>566</v>
      </c>
      <c r="B1151" s="25">
        <v>11</v>
      </c>
      <c r="C1151" s="49" t="s">
        <v>296</v>
      </c>
      <c r="D1151" s="40">
        <v>322</v>
      </c>
      <c r="E1151" s="20"/>
      <c r="F1151" s="20"/>
      <c r="G1151" s="21">
        <f>SUM(G1152:G1156)</f>
        <v>370000</v>
      </c>
      <c r="H1151" s="21">
        <f t="shared" ref="H1151:U1151" si="585">SUM(H1152:H1156)</f>
        <v>370000</v>
      </c>
      <c r="I1151" s="21">
        <f t="shared" si="585"/>
        <v>370000</v>
      </c>
      <c r="J1151" s="21">
        <f t="shared" si="585"/>
        <v>370000</v>
      </c>
      <c r="K1151" s="21">
        <f t="shared" si="585"/>
        <v>79362.750000000015</v>
      </c>
      <c r="L1151" s="22">
        <f t="shared" si="578"/>
        <v>21.449391891891896</v>
      </c>
      <c r="M1151" s="21">
        <f t="shared" si="585"/>
        <v>390000</v>
      </c>
      <c r="N1151" s="21">
        <f t="shared" si="585"/>
        <v>390000</v>
      </c>
      <c r="O1151" s="21">
        <f t="shared" si="585"/>
        <v>0</v>
      </c>
      <c r="P1151" s="21">
        <f t="shared" si="585"/>
        <v>0</v>
      </c>
      <c r="Q1151" s="21">
        <f t="shared" si="585"/>
        <v>340000</v>
      </c>
      <c r="R1151" s="21">
        <f t="shared" si="585"/>
        <v>0</v>
      </c>
      <c r="S1151" s="21">
        <f t="shared" si="585"/>
        <v>0</v>
      </c>
      <c r="T1151" s="21">
        <f t="shared" si="585"/>
        <v>0</v>
      </c>
      <c r="U1151" s="21">
        <f t="shared" si="585"/>
        <v>0</v>
      </c>
      <c r="V1151" s="21"/>
      <c r="W1151" s="21"/>
      <c r="X1151" s="21"/>
      <c r="Y1151" s="12"/>
    </row>
    <row r="1152" spans="1:25" s="23" customFormat="1" ht="15.75" hidden="1" x14ac:dyDescent="0.2">
      <c r="A1152" s="28" t="s">
        <v>566</v>
      </c>
      <c r="B1152" s="29">
        <v>11</v>
      </c>
      <c r="C1152" s="50" t="s">
        <v>296</v>
      </c>
      <c r="D1152" s="53" t="s">
        <v>534</v>
      </c>
      <c r="E1152" s="32" t="s">
        <v>297</v>
      </c>
      <c r="F1152" s="20"/>
      <c r="G1152" s="1">
        <v>50000</v>
      </c>
      <c r="H1152" s="1">
        <v>50000</v>
      </c>
      <c r="I1152" s="1">
        <v>50000</v>
      </c>
      <c r="J1152" s="1">
        <v>50000</v>
      </c>
      <c r="K1152" s="1">
        <v>48306.18</v>
      </c>
      <c r="L1152" s="33">
        <f t="shared" si="578"/>
        <v>96.612359999999995</v>
      </c>
      <c r="M1152" s="1">
        <v>50000</v>
      </c>
      <c r="N1152" s="1">
        <v>50000</v>
      </c>
      <c r="O1152" s="1"/>
      <c r="P1152" s="1"/>
      <c r="Q1152" s="1"/>
      <c r="R1152" s="1"/>
      <c r="S1152" s="1"/>
      <c r="T1152" s="1"/>
      <c r="U1152" s="1"/>
      <c r="V1152" s="21"/>
      <c r="W1152" s="21"/>
      <c r="X1152" s="21"/>
      <c r="Y1152" s="12"/>
    </row>
    <row r="1153" spans="1:25" s="23" customFormat="1" ht="15.75" hidden="1" x14ac:dyDescent="0.2">
      <c r="A1153" s="28" t="s">
        <v>566</v>
      </c>
      <c r="B1153" s="29">
        <v>11</v>
      </c>
      <c r="C1153" s="50" t="s">
        <v>296</v>
      </c>
      <c r="D1153" s="53" t="s">
        <v>535</v>
      </c>
      <c r="E1153" s="32" t="s">
        <v>48</v>
      </c>
      <c r="F1153" s="20"/>
      <c r="G1153" s="1">
        <v>170000</v>
      </c>
      <c r="H1153" s="1">
        <v>170000</v>
      </c>
      <c r="I1153" s="1">
        <v>170000</v>
      </c>
      <c r="J1153" s="1">
        <v>170000</v>
      </c>
      <c r="K1153" s="1">
        <v>11668.7</v>
      </c>
      <c r="L1153" s="33">
        <f t="shared" si="578"/>
        <v>6.8639411764705898</v>
      </c>
      <c r="M1153" s="1">
        <v>190000</v>
      </c>
      <c r="N1153" s="1">
        <v>190000</v>
      </c>
      <c r="O1153" s="1"/>
      <c r="P1153" s="1">
        <f>O1153</f>
        <v>0</v>
      </c>
      <c r="Q1153" s="1">
        <v>190000</v>
      </c>
      <c r="R1153" s="1"/>
      <c r="S1153" s="1">
        <f>R1153</f>
        <v>0</v>
      </c>
      <c r="T1153" s="1"/>
      <c r="U1153" s="1">
        <f>T1153</f>
        <v>0</v>
      </c>
      <c r="V1153" s="21"/>
      <c r="W1153" s="21"/>
      <c r="X1153" s="21"/>
      <c r="Y1153" s="12"/>
    </row>
    <row r="1154" spans="1:25" s="23" customFormat="1" ht="30" hidden="1" x14ac:dyDescent="0.2">
      <c r="A1154" s="28" t="s">
        <v>566</v>
      </c>
      <c r="B1154" s="29">
        <v>11</v>
      </c>
      <c r="C1154" s="50" t="s">
        <v>296</v>
      </c>
      <c r="D1154" s="53" t="s">
        <v>570</v>
      </c>
      <c r="E1154" s="32" t="s">
        <v>155</v>
      </c>
      <c r="F1154" s="20"/>
      <c r="G1154" s="1">
        <v>60000</v>
      </c>
      <c r="H1154" s="1">
        <v>60000</v>
      </c>
      <c r="I1154" s="1">
        <v>60000</v>
      </c>
      <c r="J1154" s="1">
        <v>60000</v>
      </c>
      <c r="K1154" s="1">
        <v>14730.99</v>
      </c>
      <c r="L1154" s="33">
        <f t="shared" si="578"/>
        <v>24.551649999999999</v>
      </c>
      <c r="M1154" s="1">
        <v>60000</v>
      </c>
      <c r="N1154" s="1">
        <v>60000</v>
      </c>
      <c r="O1154" s="1"/>
      <c r="P1154" s="1">
        <f>O1154</f>
        <v>0</v>
      </c>
      <c r="Q1154" s="1">
        <v>60000</v>
      </c>
      <c r="R1154" s="1"/>
      <c r="S1154" s="1">
        <f>R1154</f>
        <v>0</v>
      </c>
      <c r="T1154" s="1"/>
      <c r="U1154" s="1">
        <f>T1154</f>
        <v>0</v>
      </c>
      <c r="V1154" s="21"/>
      <c r="W1154" s="21"/>
      <c r="X1154" s="21"/>
      <c r="Y1154" s="12"/>
    </row>
    <row r="1155" spans="1:25" s="23" customFormat="1" ht="15.75" hidden="1" x14ac:dyDescent="0.2">
      <c r="A1155" s="28" t="s">
        <v>566</v>
      </c>
      <c r="B1155" s="29">
        <v>11</v>
      </c>
      <c r="C1155" s="50" t="s">
        <v>296</v>
      </c>
      <c r="D1155" s="53" t="s">
        <v>536</v>
      </c>
      <c r="E1155" s="32" t="s">
        <v>473</v>
      </c>
      <c r="F1155" s="20"/>
      <c r="G1155" s="1">
        <v>50000</v>
      </c>
      <c r="H1155" s="1">
        <v>50000</v>
      </c>
      <c r="I1155" s="1">
        <v>50000</v>
      </c>
      <c r="J1155" s="1">
        <v>50000</v>
      </c>
      <c r="K1155" s="1">
        <v>1969</v>
      </c>
      <c r="L1155" s="33">
        <f t="shared" si="578"/>
        <v>3.9379999999999997</v>
      </c>
      <c r="M1155" s="1">
        <v>50000</v>
      </c>
      <c r="N1155" s="1">
        <v>50000</v>
      </c>
      <c r="O1155" s="1"/>
      <c r="P1155" s="1">
        <f>O1155</f>
        <v>0</v>
      </c>
      <c r="Q1155" s="1">
        <v>50000</v>
      </c>
      <c r="R1155" s="1"/>
      <c r="S1155" s="1">
        <f>R1155</f>
        <v>0</v>
      </c>
      <c r="T1155" s="1"/>
      <c r="U1155" s="1">
        <f>T1155</f>
        <v>0</v>
      </c>
      <c r="V1155" s="21"/>
      <c r="W1155" s="21"/>
      <c r="X1155" s="21"/>
      <c r="Y1155" s="12"/>
    </row>
    <row r="1156" spans="1:25" s="23" customFormat="1" ht="15.75" hidden="1" x14ac:dyDescent="0.2">
      <c r="A1156" s="28" t="s">
        <v>566</v>
      </c>
      <c r="B1156" s="29">
        <v>11</v>
      </c>
      <c r="C1156" s="50" t="s">
        <v>296</v>
      </c>
      <c r="D1156" s="53" t="s">
        <v>571</v>
      </c>
      <c r="E1156" s="32" t="s">
        <v>51</v>
      </c>
      <c r="F1156" s="20"/>
      <c r="G1156" s="1">
        <v>40000</v>
      </c>
      <c r="H1156" s="1">
        <v>40000</v>
      </c>
      <c r="I1156" s="1">
        <v>40000</v>
      </c>
      <c r="J1156" s="1">
        <v>40000</v>
      </c>
      <c r="K1156" s="1">
        <v>2687.88</v>
      </c>
      <c r="L1156" s="33">
        <f t="shared" si="578"/>
        <v>6.7197000000000005</v>
      </c>
      <c r="M1156" s="1">
        <v>40000</v>
      </c>
      <c r="N1156" s="1">
        <v>40000</v>
      </c>
      <c r="O1156" s="1"/>
      <c r="P1156" s="1">
        <f>O1156</f>
        <v>0</v>
      </c>
      <c r="Q1156" s="1">
        <v>40000</v>
      </c>
      <c r="R1156" s="1"/>
      <c r="S1156" s="1">
        <f>R1156</f>
        <v>0</v>
      </c>
      <c r="T1156" s="1"/>
      <c r="U1156" s="1">
        <f>T1156</f>
        <v>0</v>
      </c>
      <c r="V1156" s="21"/>
      <c r="W1156" s="21"/>
      <c r="X1156" s="21"/>
      <c r="Y1156" s="12"/>
    </row>
    <row r="1157" spans="1:25" s="23" customFormat="1" ht="15.75" hidden="1" x14ac:dyDescent="0.2">
      <c r="A1157" s="24" t="s">
        <v>566</v>
      </c>
      <c r="B1157" s="25">
        <v>11</v>
      </c>
      <c r="C1157" s="49" t="s">
        <v>296</v>
      </c>
      <c r="D1157" s="40">
        <v>323</v>
      </c>
      <c r="E1157" s="20"/>
      <c r="F1157" s="20"/>
      <c r="G1157" s="21">
        <f>SUM(G1158:G1165)</f>
        <v>2200000</v>
      </c>
      <c r="H1157" s="21">
        <f t="shared" ref="H1157:U1157" si="586">SUM(H1158:H1165)</f>
        <v>2200000</v>
      </c>
      <c r="I1157" s="21">
        <f t="shared" si="586"/>
        <v>2200000</v>
      </c>
      <c r="J1157" s="21">
        <f t="shared" si="586"/>
        <v>2200000</v>
      </c>
      <c r="K1157" s="21">
        <f t="shared" si="586"/>
        <v>586794.62</v>
      </c>
      <c r="L1157" s="22">
        <f t="shared" si="578"/>
        <v>26.67248272727273</v>
      </c>
      <c r="M1157" s="21">
        <f t="shared" si="586"/>
        <v>2220000</v>
      </c>
      <c r="N1157" s="21">
        <f t="shared" si="586"/>
        <v>2220000</v>
      </c>
      <c r="O1157" s="21">
        <f t="shared" si="586"/>
        <v>0</v>
      </c>
      <c r="P1157" s="21">
        <f t="shared" si="586"/>
        <v>0</v>
      </c>
      <c r="Q1157" s="21">
        <f t="shared" si="586"/>
        <v>2060000</v>
      </c>
      <c r="R1157" s="21">
        <f t="shared" si="586"/>
        <v>0</v>
      </c>
      <c r="S1157" s="21">
        <f t="shared" si="586"/>
        <v>0</v>
      </c>
      <c r="T1157" s="21">
        <f t="shared" si="586"/>
        <v>0</v>
      </c>
      <c r="U1157" s="21">
        <f t="shared" si="586"/>
        <v>0</v>
      </c>
      <c r="V1157" s="21"/>
      <c r="W1157" s="21"/>
      <c r="X1157" s="21"/>
      <c r="Y1157" s="12"/>
    </row>
    <row r="1158" spans="1:25" s="23" customFormat="1" ht="15.75" hidden="1" x14ac:dyDescent="0.2">
      <c r="A1158" s="28" t="s">
        <v>566</v>
      </c>
      <c r="B1158" s="29">
        <v>11</v>
      </c>
      <c r="C1158" s="50" t="s">
        <v>296</v>
      </c>
      <c r="D1158" s="53" t="s">
        <v>537</v>
      </c>
      <c r="E1158" s="32" t="s">
        <v>52</v>
      </c>
      <c r="F1158" s="20"/>
      <c r="G1158" s="1">
        <v>160000</v>
      </c>
      <c r="H1158" s="1">
        <v>160000</v>
      </c>
      <c r="I1158" s="1">
        <v>160000</v>
      </c>
      <c r="J1158" s="1">
        <v>160000</v>
      </c>
      <c r="K1158" s="1">
        <v>35760.06</v>
      </c>
      <c r="L1158" s="33">
        <f t="shared" si="578"/>
        <v>22.350037499999999</v>
      </c>
      <c r="M1158" s="1">
        <v>160000</v>
      </c>
      <c r="N1158" s="1">
        <v>160000</v>
      </c>
      <c r="O1158" s="1"/>
      <c r="P1158" s="1"/>
      <c r="Q1158" s="1"/>
      <c r="R1158" s="1"/>
      <c r="S1158" s="1"/>
      <c r="T1158" s="1"/>
      <c r="U1158" s="1"/>
      <c r="V1158" s="21"/>
      <c r="W1158" s="21"/>
      <c r="X1158" s="21"/>
      <c r="Y1158" s="12"/>
    </row>
    <row r="1159" spans="1:25" s="23" customFormat="1" ht="15.75" hidden="1" x14ac:dyDescent="0.2">
      <c r="A1159" s="28" t="s">
        <v>566</v>
      </c>
      <c r="B1159" s="29">
        <v>11</v>
      </c>
      <c r="C1159" s="50" t="s">
        <v>296</v>
      </c>
      <c r="D1159" s="53" t="s">
        <v>538</v>
      </c>
      <c r="E1159" s="32" t="s">
        <v>53</v>
      </c>
      <c r="F1159" s="20"/>
      <c r="G1159" s="1">
        <v>70000</v>
      </c>
      <c r="H1159" s="1">
        <v>70000</v>
      </c>
      <c r="I1159" s="1">
        <v>70000</v>
      </c>
      <c r="J1159" s="1">
        <v>70000</v>
      </c>
      <c r="K1159" s="1">
        <v>104847.5</v>
      </c>
      <c r="L1159" s="33">
        <f t="shared" si="578"/>
        <v>149.78214285714287</v>
      </c>
      <c r="M1159" s="1">
        <v>70000</v>
      </c>
      <c r="N1159" s="1">
        <v>70000</v>
      </c>
      <c r="O1159" s="1"/>
      <c r="P1159" s="1">
        <f t="shared" ref="P1159:P1165" si="587">O1159</f>
        <v>0</v>
      </c>
      <c r="Q1159" s="1">
        <v>70000</v>
      </c>
      <c r="R1159" s="1"/>
      <c r="S1159" s="1">
        <f t="shared" ref="S1159:S1165" si="588">R1159</f>
        <v>0</v>
      </c>
      <c r="T1159" s="1"/>
      <c r="U1159" s="1">
        <f t="shared" ref="U1159:U1165" si="589">T1159</f>
        <v>0</v>
      </c>
      <c r="V1159" s="21"/>
      <c r="W1159" s="21"/>
      <c r="X1159" s="21"/>
      <c r="Y1159" s="12"/>
    </row>
    <row r="1160" spans="1:25" s="23" customFormat="1" ht="15.75" hidden="1" x14ac:dyDescent="0.2">
      <c r="A1160" s="28" t="s">
        <v>566</v>
      </c>
      <c r="B1160" s="29">
        <v>11</v>
      </c>
      <c r="C1160" s="50" t="s">
        <v>296</v>
      </c>
      <c r="D1160" s="53" t="s">
        <v>539</v>
      </c>
      <c r="E1160" s="32" t="s">
        <v>54</v>
      </c>
      <c r="F1160" s="20"/>
      <c r="G1160" s="1">
        <v>30000</v>
      </c>
      <c r="H1160" s="1">
        <v>30000</v>
      </c>
      <c r="I1160" s="1">
        <v>30000</v>
      </c>
      <c r="J1160" s="1">
        <v>30000</v>
      </c>
      <c r="K1160" s="1">
        <v>5000</v>
      </c>
      <c r="L1160" s="33">
        <f t="shared" si="578"/>
        <v>16.666666666666664</v>
      </c>
      <c r="M1160" s="1">
        <v>30000</v>
      </c>
      <c r="N1160" s="1">
        <v>30000</v>
      </c>
      <c r="O1160" s="1"/>
      <c r="P1160" s="1">
        <f t="shared" si="587"/>
        <v>0</v>
      </c>
      <c r="Q1160" s="1">
        <v>30000</v>
      </c>
      <c r="R1160" s="1"/>
      <c r="S1160" s="1">
        <f t="shared" si="588"/>
        <v>0</v>
      </c>
      <c r="T1160" s="1"/>
      <c r="U1160" s="1">
        <f t="shared" si="589"/>
        <v>0</v>
      </c>
      <c r="V1160" s="21"/>
      <c r="W1160" s="21"/>
      <c r="X1160" s="21"/>
      <c r="Y1160" s="12"/>
    </row>
    <row r="1161" spans="1:25" s="23" customFormat="1" ht="15.75" hidden="1" x14ac:dyDescent="0.2">
      <c r="A1161" s="28" t="s">
        <v>566</v>
      </c>
      <c r="B1161" s="29">
        <v>11</v>
      </c>
      <c r="C1161" s="50" t="s">
        <v>296</v>
      </c>
      <c r="D1161" s="53" t="s">
        <v>540</v>
      </c>
      <c r="E1161" s="32" t="s">
        <v>55</v>
      </c>
      <c r="F1161" s="20"/>
      <c r="G1161" s="1">
        <v>70000</v>
      </c>
      <c r="H1161" s="1">
        <v>70000</v>
      </c>
      <c r="I1161" s="1">
        <v>70000</v>
      </c>
      <c r="J1161" s="1">
        <v>70000</v>
      </c>
      <c r="K1161" s="1">
        <v>0</v>
      </c>
      <c r="L1161" s="33">
        <f t="shared" si="578"/>
        <v>0</v>
      </c>
      <c r="M1161" s="1">
        <v>70000</v>
      </c>
      <c r="N1161" s="1">
        <v>70000</v>
      </c>
      <c r="O1161" s="1"/>
      <c r="P1161" s="1">
        <f t="shared" si="587"/>
        <v>0</v>
      </c>
      <c r="Q1161" s="1">
        <v>70000</v>
      </c>
      <c r="R1161" s="1"/>
      <c r="S1161" s="1">
        <f t="shared" si="588"/>
        <v>0</v>
      </c>
      <c r="T1161" s="1"/>
      <c r="U1161" s="1">
        <f t="shared" si="589"/>
        <v>0</v>
      </c>
      <c r="V1161" s="21"/>
      <c r="W1161" s="21"/>
      <c r="X1161" s="21"/>
      <c r="Y1161" s="12"/>
    </row>
    <row r="1162" spans="1:25" s="23" customFormat="1" ht="15.75" hidden="1" x14ac:dyDescent="0.2">
      <c r="A1162" s="28" t="s">
        <v>566</v>
      </c>
      <c r="B1162" s="29">
        <v>11</v>
      </c>
      <c r="C1162" s="50" t="s">
        <v>296</v>
      </c>
      <c r="D1162" s="53" t="s">
        <v>541</v>
      </c>
      <c r="E1162" s="32" t="s">
        <v>56</v>
      </c>
      <c r="F1162" s="20"/>
      <c r="G1162" s="1">
        <v>100000</v>
      </c>
      <c r="H1162" s="1">
        <v>100000</v>
      </c>
      <c r="I1162" s="1">
        <v>100000</v>
      </c>
      <c r="J1162" s="1">
        <v>100000</v>
      </c>
      <c r="K1162" s="1">
        <v>108027.06</v>
      </c>
      <c r="L1162" s="33">
        <f t="shared" si="578"/>
        <v>108.02705999999999</v>
      </c>
      <c r="M1162" s="1">
        <v>100000</v>
      </c>
      <c r="N1162" s="1">
        <v>100000</v>
      </c>
      <c r="O1162" s="1"/>
      <c r="P1162" s="1">
        <f t="shared" si="587"/>
        <v>0</v>
      </c>
      <c r="Q1162" s="1">
        <v>100000</v>
      </c>
      <c r="R1162" s="1"/>
      <c r="S1162" s="1">
        <f t="shared" si="588"/>
        <v>0</v>
      </c>
      <c r="T1162" s="1"/>
      <c r="U1162" s="1">
        <f t="shared" si="589"/>
        <v>0</v>
      </c>
      <c r="V1162" s="21"/>
      <c r="W1162" s="21"/>
      <c r="X1162" s="21"/>
      <c r="Y1162" s="12"/>
    </row>
    <row r="1163" spans="1:25" s="23" customFormat="1" ht="15.75" hidden="1" x14ac:dyDescent="0.2">
      <c r="A1163" s="28" t="s">
        <v>566</v>
      </c>
      <c r="B1163" s="29">
        <v>11</v>
      </c>
      <c r="C1163" s="50" t="s">
        <v>296</v>
      </c>
      <c r="D1163" s="53" t="s">
        <v>511</v>
      </c>
      <c r="E1163" s="32" t="s">
        <v>58</v>
      </c>
      <c r="F1163" s="20"/>
      <c r="G1163" s="1">
        <v>150000</v>
      </c>
      <c r="H1163" s="1">
        <v>150000</v>
      </c>
      <c r="I1163" s="1">
        <v>150000</v>
      </c>
      <c r="J1163" s="1">
        <v>150000</v>
      </c>
      <c r="K1163" s="1">
        <v>146355</v>
      </c>
      <c r="L1163" s="33">
        <f t="shared" si="578"/>
        <v>97.570000000000007</v>
      </c>
      <c r="M1163" s="1">
        <v>150000</v>
      </c>
      <c r="N1163" s="1">
        <v>150000</v>
      </c>
      <c r="O1163" s="1"/>
      <c r="P1163" s="1">
        <f t="shared" si="587"/>
        <v>0</v>
      </c>
      <c r="Q1163" s="1">
        <v>150000</v>
      </c>
      <c r="R1163" s="1"/>
      <c r="S1163" s="1">
        <f t="shared" si="588"/>
        <v>0</v>
      </c>
      <c r="T1163" s="1"/>
      <c r="U1163" s="1">
        <f t="shared" si="589"/>
        <v>0</v>
      </c>
      <c r="V1163" s="21"/>
      <c r="W1163" s="21"/>
      <c r="X1163" s="21"/>
      <c r="Y1163" s="12"/>
    </row>
    <row r="1164" spans="1:25" s="23" customFormat="1" ht="15.75" hidden="1" x14ac:dyDescent="0.2">
      <c r="A1164" s="28" t="s">
        <v>566</v>
      </c>
      <c r="B1164" s="29">
        <v>11</v>
      </c>
      <c r="C1164" s="50" t="s">
        <v>296</v>
      </c>
      <c r="D1164" s="53" t="s">
        <v>543</v>
      </c>
      <c r="E1164" s="32" t="s">
        <v>59</v>
      </c>
      <c r="F1164" s="20"/>
      <c r="G1164" s="1">
        <v>120000</v>
      </c>
      <c r="H1164" s="1">
        <v>120000</v>
      </c>
      <c r="I1164" s="1">
        <v>120000</v>
      </c>
      <c r="J1164" s="1">
        <v>120000</v>
      </c>
      <c r="K1164" s="1">
        <v>55600</v>
      </c>
      <c r="L1164" s="33">
        <f t="shared" si="578"/>
        <v>46.333333333333329</v>
      </c>
      <c r="M1164" s="1">
        <v>140000</v>
      </c>
      <c r="N1164" s="1">
        <v>140000</v>
      </c>
      <c r="O1164" s="1"/>
      <c r="P1164" s="1">
        <f t="shared" si="587"/>
        <v>0</v>
      </c>
      <c r="Q1164" s="1">
        <v>140000</v>
      </c>
      <c r="R1164" s="1"/>
      <c r="S1164" s="1">
        <f t="shared" si="588"/>
        <v>0</v>
      </c>
      <c r="T1164" s="1"/>
      <c r="U1164" s="1">
        <f t="shared" si="589"/>
        <v>0</v>
      </c>
      <c r="V1164" s="21"/>
      <c r="W1164" s="21"/>
      <c r="X1164" s="21"/>
      <c r="Y1164" s="12"/>
    </row>
    <row r="1165" spans="1:25" s="23" customFormat="1" ht="15.75" hidden="1" x14ac:dyDescent="0.2">
      <c r="A1165" s="28" t="s">
        <v>566</v>
      </c>
      <c r="B1165" s="29">
        <v>11</v>
      </c>
      <c r="C1165" s="50" t="s">
        <v>296</v>
      </c>
      <c r="D1165" s="53" t="s">
        <v>544</v>
      </c>
      <c r="E1165" s="32" t="s">
        <v>60</v>
      </c>
      <c r="F1165" s="20"/>
      <c r="G1165" s="1">
        <v>1500000</v>
      </c>
      <c r="H1165" s="1">
        <v>1500000</v>
      </c>
      <c r="I1165" s="1">
        <v>1500000</v>
      </c>
      <c r="J1165" s="1">
        <v>1500000</v>
      </c>
      <c r="K1165" s="1">
        <v>131205</v>
      </c>
      <c r="L1165" s="33">
        <f t="shared" si="578"/>
        <v>8.7469999999999999</v>
      </c>
      <c r="M1165" s="1">
        <v>1500000</v>
      </c>
      <c r="N1165" s="1">
        <v>1500000</v>
      </c>
      <c r="O1165" s="1"/>
      <c r="P1165" s="1">
        <f t="shared" si="587"/>
        <v>0</v>
      </c>
      <c r="Q1165" s="1">
        <v>1500000</v>
      </c>
      <c r="R1165" s="1"/>
      <c r="S1165" s="1">
        <f t="shared" si="588"/>
        <v>0</v>
      </c>
      <c r="T1165" s="1"/>
      <c r="U1165" s="1">
        <f t="shared" si="589"/>
        <v>0</v>
      </c>
      <c r="V1165" s="21"/>
      <c r="W1165" s="21"/>
      <c r="X1165" s="21"/>
      <c r="Y1165" s="12"/>
    </row>
    <row r="1166" spans="1:25" s="23" customFormat="1" ht="15.75" hidden="1" x14ac:dyDescent="0.2">
      <c r="A1166" s="24" t="s">
        <v>566</v>
      </c>
      <c r="B1166" s="25">
        <v>11</v>
      </c>
      <c r="C1166" s="49" t="s">
        <v>296</v>
      </c>
      <c r="D1166" s="40">
        <v>329</v>
      </c>
      <c r="E1166" s="20"/>
      <c r="F1166" s="20"/>
      <c r="G1166" s="21">
        <f>SUM(G1167:G1169)</f>
        <v>90000</v>
      </c>
      <c r="H1166" s="21">
        <f t="shared" ref="H1166:U1166" si="590">SUM(H1167:H1169)</f>
        <v>90000</v>
      </c>
      <c r="I1166" s="21">
        <f t="shared" si="590"/>
        <v>90000</v>
      </c>
      <c r="J1166" s="21">
        <f t="shared" si="590"/>
        <v>90000</v>
      </c>
      <c r="K1166" s="21">
        <f t="shared" si="590"/>
        <v>3565.96</v>
      </c>
      <c r="L1166" s="22">
        <f t="shared" si="578"/>
        <v>3.9621777777777778</v>
      </c>
      <c r="M1166" s="21">
        <f t="shared" si="590"/>
        <v>90000</v>
      </c>
      <c r="N1166" s="21">
        <f t="shared" si="590"/>
        <v>90000</v>
      </c>
      <c r="O1166" s="21">
        <f t="shared" si="590"/>
        <v>0</v>
      </c>
      <c r="P1166" s="21">
        <f t="shared" si="590"/>
        <v>0</v>
      </c>
      <c r="Q1166" s="21">
        <f t="shared" si="590"/>
        <v>70000</v>
      </c>
      <c r="R1166" s="21">
        <f t="shared" si="590"/>
        <v>0</v>
      </c>
      <c r="S1166" s="21">
        <f t="shared" si="590"/>
        <v>0</v>
      </c>
      <c r="T1166" s="21">
        <f t="shared" si="590"/>
        <v>0</v>
      </c>
      <c r="U1166" s="21">
        <f t="shared" si="590"/>
        <v>0</v>
      </c>
      <c r="V1166" s="21"/>
      <c r="W1166" s="21"/>
      <c r="X1166" s="21"/>
      <c r="Y1166" s="12"/>
    </row>
    <row r="1167" spans="1:25" s="23" customFormat="1" ht="15.75" hidden="1" x14ac:dyDescent="0.2">
      <c r="A1167" s="28" t="s">
        <v>566</v>
      </c>
      <c r="B1167" s="29">
        <v>11</v>
      </c>
      <c r="C1167" s="50" t="s">
        <v>296</v>
      </c>
      <c r="D1167" s="53" t="s">
        <v>547</v>
      </c>
      <c r="E1167" s="32" t="s">
        <v>63</v>
      </c>
      <c r="F1167" s="20"/>
      <c r="G1167" s="1">
        <v>20000</v>
      </c>
      <c r="H1167" s="1">
        <v>20000</v>
      </c>
      <c r="I1167" s="1">
        <v>20000</v>
      </c>
      <c r="J1167" s="1">
        <v>20000</v>
      </c>
      <c r="K1167" s="1"/>
      <c r="L1167" s="33">
        <f t="shared" si="578"/>
        <v>0</v>
      </c>
      <c r="M1167" s="1">
        <v>20000</v>
      </c>
      <c r="N1167" s="1">
        <v>20000</v>
      </c>
      <c r="O1167" s="1"/>
      <c r="P1167" s="1"/>
      <c r="Q1167" s="1"/>
      <c r="R1167" s="1"/>
      <c r="S1167" s="1"/>
      <c r="T1167" s="1"/>
      <c r="U1167" s="1"/>
      <c r="V1167" s="21"/>
      <c r="W1167" s="21"/>
      <c r="X1167" s="21"/>
      <c r="Y1167" s="12"/>
    </row>
    <row r="1168" spans="1:25" s="23" customFormat="1" ht="15.75" hidden="1" x14ac:dyDescent="0.2">
      <c r="A1168" s="28" t="s">
        <v>566</v>
      </c>
      <c r="B1168" s="29">
        <v>11</v>
      </c>
      <c r="C1168" s="50" t="s">
        <v>296</v>
      </c>
      <c r="D1168" s="53" t="s">
        <v>548</v>
      </c>
      <c r="E1168" s="32" t="s">
        <v>64</v>
      </c>
      <c r="F1168" s="20"/>
      <c r="G1168" s="1">
        <v>50000</v>
      </c>
      <c r="H1168" s="1">
        <v>50000</v>
      </c>
      <c r="I1168" s="1">
        <v>50000</v>
      </c>
      <c r="J1168" s="1">
        <v>50000</v>
      </c>
      <c r="K1168" s="1">
        <v>3565.96</v>
      </c>
      <c r="L1168" s="33">
        <f t="shared" si="578"/>
        <v>7.13192</v>
      </c>
      <c r="M1168" s="1">
        <v>50000</v>
      </c>
      <c r="N1168" s="1">
        <v>50000</v>
      </c>
      <c r="O1168" s="1"/>
      <c r="P1168" s="1">
        <f>O1168</f>
        <v>0</v>
      </c>
      <c r="Q1168" s="1">
        <v>50000</v>
      </c>
      <c r="R1168" s="1"/>
      <c r="S1168" s="1">
        <f>R1168</f>
        <v>0</v>
      </c>
      <c r="T1168" s="1"/>
      <c r="U1168" s="1">
        <f>T1168</f>
        <v>0</v>
      </c>
      <c r="V1168" s="21"/>
      <c r="W1168" s="21"/>
      <c r="X1168" s="21"/>
      <c r="Y1168" s="12"/>
    </row>
    <row r="1169" spans="1:25" s="23" customFormat="1" ht="15.75" hidden="1" x14ac:dyDescent="0.2">
      <c r="A1169" s="28" t="s">
        <v>566</v>
      </c>
      <c r="B1169" s="29">
        <v>11</v>
      </c>
      <c r="C1169" s="50" t="s">
        <v>296</v>
      </c>
      <c r="D1169" s="53" t="s">
        <v>549</v>
      </c>
      <c r="E1169" s="32" t="s">
        <v>66</v>
      </c>
      <c r="F1169" s="20"/>
      <c r="G1169" s="1">
        <v>20000</v>
      </c>
      <c r="H1169" s="1">
        <v>20000</v>
      </c>
      <c r="I1169" s="1">
        <v>20000</v>
      </c>
      <c r="J1169" s="1">
        <v>20000</v>
      </c>
      <c r="K1169" s="1"/>
      <c r="L1169" s="33">
        <f t="shared" si="578"/>
        <v>0</v>
      </c>
      <c r="M1169" s="1">
        <v>20000</v>
      </c>
      <c r="N1169" s="1">
        <v>20000</v>
      </c>
      <c r="O1169" s="1"/>
      <c r="P1169" s="1">
        <f>O1169</f>
        <v>0</v>
      </c>
      <c r="Q1169" s="1">
        <v>20000</v>
      </c>
      <c r="R1169" s="1"/>
      <c r="S1169" s="1">
        <f>R1169</f>
        <v>0</v>
      </c>
      <c r="T1169" s="1"/>
      <c r="U1169" s="1">
        <f>T1169</f>
        <v>0</v>
      </c>
      <c r="V1169" s="21"/>
      <c r="W1169" s="21"/>
      <c r="X1169" s="21"/>
      <c r="Y1169" s="12"/>
    </row>
    <row r="1170" spans="1:25" s="23" customFormat="1" ht="15.75" hidden="1" x14ac:dyDescent="0.2">
      <c r="A1170" s="24" t="s">
        <v>566</v>
      </c>
      <c r="B1170" s="25">
        <v>11</v>
      </c>
      <c r="C1170" s="49" t="s">
        <v>296</v>
      </c>
      <c r="D1170" s="40">
        <v>343</v>
      </c>
      <c r="E1170" s="20"/>
      <c r="F1170" s="20"/>
      <c r="G1170" s="21">
        <f>SUM(G1171:G1172)</f>
        <v>40000</v>
      </c>
      <c r="H1170" s="21">
        <f t="shared" ref="H1170:U1170" si="591">SUM(H1171:H1172)</f>
        <v>40000</v>
      </c>
      <c r="I1170" s="21">
        <f t="shared" si="591"/>
        <v>40000</v>
      </c>
      <c r="J1170" s="21">
        <f t="shared" si="591"/>
        <v>40000</v>
      </c>
      <c r="K1170" s="21">
        <f t="shared" si="591"/>
        <v>553.38</v>
      </c>
      <c r="L1170" s="22">
        <f t="shared" si="578"/>
        <v>1.3834499999999998</v>
      </c>
      <c r="M1170" s="21">
        <f t="shared" si="591"/>
        <v>40000</v>
      </c>
      <c r="N1170" s="21">
        <f t="shared" si="591"/>
        <v>40000</v>
      </c>
      <c r="O1170" s="21">
        <f t="shared" si="591"/>
        <v>0</v>
      </c>
      <c r="P1170" s="21">
        <f t="shared" si="591"/>
        <v>0</v>
      </c>
      <c r="Q1170" s="21">
        <f t="shared" si="591"/>
        <v>10000</v>
      </c>
      <c r="R1170" s="21">
        <f t="shared" si="591"/>
        <v>0</v>
      </c>
      <c r="S1170" s="21">
        <f t="shared" si="591"/>
        <v>0</v>
      </c>
      <c r="T1170" s="21">
        <f t="shared" si="591"/>
        <v>0</v>
      </c>
      <c r="U1170" s="21">
        <f t="shared" si="591"/>
        <v>0</v>
      </c>
      <c r="V1170" s="21"/>
      <c r="W1170" s="21"/>
      <c r="X1170" s="21"/>
      <c r="Y1170" s="12"/>
    </row>
    <row r="1171" spans="1:25" s="23" customFormat="1" ht="15.75" hidden="1" x14ac:dyDescent="0.2">
      <c r="A1171" s="28" t="s">
        <v>566</v>
      </c>
      <c r="B1171" s="29">
        <v>11</v>
      </c>
      <c r="C1171" s="50" t="s">
        <v>296</v>
      </c>
      <c r="D1171" s="53" t="s">
        <v>551</v>
      </c>
      <c r="E1171" s="32" t="s">
        <v>68</v>
      </c>
      <c r="F1171" s="20"/>
      <c r="G1171" s="1">
        <v>30000</v>
      </c>
      <c r="H1171" s="1">
        <v>30000</v>
      </c>
      <c r="I1171" s="1">
        <v>30000</v>
      </c>
      <c r="J1171" s="1">
        <v>30000</v>
      </c>
      <c r="K1171" s="1">
        <v>553.38</v>
      </c>
      <c r="L1171" s="33">
        <f t="shared" si="578"/>
        <v>1.8446</v>
      </c>
      <c r="M1171" s="1">
        <v>30000</v>
      </c>
      <c r="N1171" s="1">
        <v>30000</v>
      </c>
      <c r="O1171" s="1"/>
      <c r="P1171" s="1"/>
      <c r="Q1171" s="1"/>
      <c r="R1171" s="1"/>
      <c r="S1171" s="1"/>
      <c r="T1171" s="1"/>
      <c r="U1171" s="1"/>
      <c r="V1171" s="21"/>
      <c r="W1171" s="21"/>
      <c r="X1171" s="21"/>
      <c r="Y1171" s="12"/>
    </row>
    <row r="1172" spans="1:25" hidden="1" x14ac:dyDescent="0.2">
      <c r="A1172" s="28" t="s">
        <v>566</v>
      </c>
      <c r="B1172" s="29">
        <v>11</v>
      </c>
      <c r="C1172" s="50" t="s">
        <v>296</v>
      </c>
      <c r="D1172" s="53">
        <v>3433</v>
      </c>
      <c r="E1172" s="32" t="s">
        <v>69</v>
      </c>
      <c r="G1172" s="1">
        <v>10000</v>
      </c>
      <c r="H1172" s="1">
        <v>10000</v>
      </c>
      <c r="I1172" s="1">
        <v>10000</v>
      </c>
      <c r="J1172" s="1">
        <v>10000</v>
      </c>
      <c r="L1172" s="33">
        <f t="shared" si="578"/>
        <v>0</v>
      </c>
      <c r="M1172" s="1">
        <v>10000</v>
      </c>
      <c r="N1172" s="1">
        <v>10000</v>
      </c>
      <c r="O1172" s="1"/>
      <c r="P1172" s="1">
        <f>O1172</f>
        <v>0</v>
      </c>
      <c r="Q1172" s="1">
        <v>10000</v>
      </c>
      <c r="R1172" s="1"/>
      <c r="S1172" s="1">
        <f>R1172</f>
        <v>0</v>
      </c>
      <c r="T1172" s="1"/>
      <c r="U1172" s="1">
        <f>T1172</f>
        <v>0</v>
      </c>
    </row>
    <row r="1173" spans="1:25" s="23" customFormat="1" ht="15.75" hidden="1" x14ac:dyDescent="0.2">
      <c r="A1173" s="24" t="s">
        <v>566</v>
      </c>
      <c r="B1173" s="25">
        <v>11</v>
      </c>
      <c r="C1173" s="49" t="s">
        <v>296</v>
      </c>
      <c r="D1173" s="40">
        <v>372</v>
      </c>
      <c r="E1173" s="20"/>
      <c r="F1173" s="20"/>
      <c r="G1173" s="21">
        <f>SUM(G1174)</f>
        <v>20000</v>
      </c>
      <c r="H1173" s="21">
        <f t="shared" ref="H1173:U1173" si="592">SUM(H1174)</f>
        <v>20000</v>
      </c>
      <c r="I1173" s="21">
        <f t="shared" si="592"/>
        <v>20000</v>
      </c>
      <c r="J1173" s="21">
        <f t="shared" si="592"/>
        <v>20000</v>
      </c>
      <c r="K1173" s="21">
        <f t="shared" si="592"/>
        <v>0</v>
      </c>
      <c r="L1173" s="22">
        <f t="shared" si="578"/>
        <v>0</v>
      </c>
      <c r="M1173" s="21">
        <f t="shared" si="592"/>
        <v>20000</v>
      </c>
      <c r="N1173" s="21">
        <f t="shared" si="592"/>
        <v>20000</v>
      </c>
      <c r="O1173" s="21">
        <f t="shared" si="592"/>
        <v>0</v>
      </c>
      <c r="P1173" s="21">
        <f t="shared" si="592"/>
        <v>0</v>
      </c>
      <c r="Q1173" s="21">
        <f t="shared" si="592"/>
        <v>0</v>
      </c>
      <c r="R1173" s="21">
        <f t="shared" si="592"/>
        <v>0</v>
      </c>
      <c r="S1173" s="21">
        <f t="shared" si="592"/>
        <v>0</v>
      </c>
      <c r="T1173" s="21">
        <f t="shared" si="592"/>
        <v>0</v>
      </c>
      <c r="U1173" s="21">
        <f t="shared" si="592"/>
        <v>0</v>
      </c>
      <c r="V1173" s="21"/>
      <c r="W1173" s="21"/>
      <c r="X1173" s="21"/>
      <c r="Y1173" s="12"/>
    </row>
    <row r="1174" spans="1:25" hidden="1" x14ac:dyDescent="0.2">
      <c r="A1174" s="28" t="s">
        <v>566</v>
      </c>
      <c r="B1174" s="29">
        <v>11</v>
      </c>
      <c r="C1174" s="50" t="s">
        <v>296</v>
      </c>
      <c r="D1174" s="53">
        <v>3721</v>
      </c>
      <c r="E1174" s="32" t="s">
        <v>138</v>
      </c>
      <c r="G1174" s="1">
        <v>20000</v>
      </c>
      <c r="H1174" s="1">
        <v>20000</v>
      </c>
      <c r="I1174" s="1">
        <v>20000</v>
      </c>
      <c r="J1174" s="1">
        <v>20000</v>
      </c>
      <c r="K1174" s="1">
        <v>0</v>
      </c>
      <c r="L1174" s="33">
        <f t="shared" si="578"/>
        <v>0</v>
      </c>
      <c r="M1174" s="1">
        <v>20000</v>
      </c>
      <c r="N1174" s="1">
        <v>20000</v>
      </c>
      <c r="O1174" s="1"/>
      <c r="P1174" s="1"/>
      <c r="Q1174" s="1"/>
      <c r="R1174" s="1"/>
      <c r="S1174" s="1"/>
      <c r="T1174" s="1"/>
      <c r="U1174" s="1"/>
    </row>
    <row r="1175" spans="1:25" s="23" customFormat="1" ht="15.75" hidden="1" x14ac:dyDescent="0.2">
      <c r="A1175" s="24" t="s">
        <v>566</v>
      </c>
      <c r="B1175" s="25">
        <v>11</v>
      </c>
      <c r="C1175" s="49" t="s">
        <v>296</v>
      </c>
      <c r="D1175" s="40">
        <v>412</v>
      </c>
      <c r="E1175" s="20"/>
      <c r="F1175" s="20"/>
      <c r="G1175" s="21">
        <f>SUM(G1176)</f>
        <v>45000</v>
      </c>
      <c r="H1175" s="21">
        <f t="shared" ref="H1175:U1175" si="593">SUM(H1176)</f>
        <v>45000</v>
      </c>
      <c r="I1175" s="21">
        <f t="shared" si="593"/>
        <v>45000</v>
      </c>
      <c r="J1175" s="21">
        <f t="shared" si="593"/>
        <v>45000</v>
      </c>
      <c r="K1175" s="21">
        <f t="shared" si="593"/>
        <v>7474.39</v>
      </c>
      <c r="L1175" s="22">
        <f t="shared" si="578"/>
        <v>16.609755555555555</v>
      </c>
      <c r="M1175" s="21">
        <f t="shared" si="593"/>
        <v>45000</v>
      </c>
      <c r="N1175" s="21">
        <f t="shared" si="593"/>
        <v>45000</v>
      </c>
      <c r="O1175" s="21">
        <f t="shared" si="593"/>
        <v>0</v>
      </c>
      <c r="P1175" s="21">
        <f t="shared" si="593"/>
        <v>0</v>
      </c>
      <c r="Q1175" s="21">
        <f t="shared" si="593"/>
        <v>0</v>
      </c>
      <c r="R1175" s="21">
        <f t="shared" si="593"/>
        <v>0</v>
      </c>
      <c r="S1175" s="21">
        <f t="shared" si="593"/>
        <v>0</v>
      </c>
      <c r="T1175" s="21">
        <f t="shared" si="593"/>
        <v>0</v>
      </c>
      <c r="U1175" s="21">
        <f t="shared" si="593"/>
        <v>0</v>
      </c>
      <c r="V1175" s="21"/>
      <c r="W1175" s="21"/>
      <c r="X1175" s="21"/>
      <c r="Y1175" s="12"/>
    </row>
    <row r="1176" spans="1:25" hidden="1" x14ac:dyDescent="0.2">
      <c r="A1176" s="28" t="s">
        <v>566</v>
      </c>
      <c r="B1176" s="29">
        <v>11</v>
      </c>
      <c r="C1176" s="50" t="s">
        <v>296</v>
      </c>
      <c r="D1176" s="53">
        <v>4123</v>
      </c>
      <c r="E1176" s="32" t="s">
        <v>558</v>
      </c>
      <c r="G1176" s="1">
        <v>45000</v>
      </c>
      <c r="H1176" s="1">
        <v>45000</v>
      </c>
      <c r="I1176" s="1">
        <v>45000</v>
      </c>
      <c r="J1176" s="1">
        <v>45000</v>
      </c>
      <c r="K1176" s="1">
        <v>7474.39</v>
      </c>
      <c r="L1176" s="33">
        <f t="shared" si="578"/>
        <v>16.609755555555555</v>
      </c>
      <c r="M1176" s="1">
        <v>45000</v>
      </c>
      <c r="N1176" s="1">
        <v>45000</v>
      </c>
      <c r="O1176" s="1"/>
      <c r="P1176" s="1"/>
      <c r="Q1176" s="1"/>
      <c r="R1176" s="1"/>
      <c r="S1176" s="1"/>
      <c r="T1176" s="1"/>
      <c r="U1176" s="1"/>
    </row>
    <row r="1177" spans="1:25" s="23" customFormat="1" ht="15.75" hidden="1" x14ac:dyDescent="0.2">
      <c r="A1177" s="24" t="s">
        <v>566</v>
      </c>
      <c r="B1177" s="25">
        <v>11</v>
      </c>
      <c r="C1177" s="49" t="s">
        <v>296</v>
      </c>
      <c r="D1177" s="40">
        <v>422</v>
      </c>
      <c r="E1177" s="20"/>
      <c r="F1177" s="20"/>
      <c r="G1177" s="21">
        <f>SUM(G1178:G1181)</f>
        <v>417000</v>
      </c>
      <c r="H1177" s="21">
        <f t="shared" ref="H1177:U1177" si="594">SUM(H1178:H1181)</f>
        <v>417000</v>
      </c>
      <c r="I1177" s="21">
        <f t="shared" si="594"/>
        <v>417000</v>
      </c>
      <c r="J1177" s="21">
        <f t="shared" si="594"/>
        <v>417000</v>
      </c>
      <c r="K1177" s="21">
        <f t="shared" si="594"/>
        <v>23480</v>
      </c>
      <c r="L1177" s="22">
        <f t="shared" si="578"/>
        <v>5.6306954436450845</v>
      </c>
      <c r="M1177" s="21">
        <f t="shared" si="594"/>
        <v>417000</v>
      </c>
      <c r="N1177" s="21">
        <f t="shared" si="594"/>
        <v>417000</v>
      </c>
      <c r="O1177" s="21">
        <f t="shared" si="594"/>
        <v>0</v>
      </c>
      <c r="P1177" s="21">
        <f t="shared" si="594"/>
        <v>0</v>
      </c>
      <c r="Q1177" s="21">
        <f t="shared" si="594"/>
        <v>267000</v>
      </c>
      <c r="R1177" s="21">
        <f t="shared" si="594"/>
        <v>0</v>
      </c>
      <c r="S1177" s="21">
        <f t="shared" si="594"/>
        <v>0</v>
      </c>
      <c r="T1177" s="21">
        <f t="shared" si="594"/>
        <v>0</v>
      </c>
      <c r="U1177" s="21">
        <f t="shared" si="594"/>
        <v>0</v>
      </c>
      <c r="V1177" s="21"/>
      <c r="W1177" s="21"/>
      <c r="X1177" s="21"/>
      <c r="Y1177" s="12"/>
    </row>
    <row r="1178" spans="1:25" hidden="1" x14ac:dyDescent="0.2">
      <c r="A1178" s="28" t="s">
        <v>566</v>
      </c>
      <c r="B1178" s="29">
        <v>11</v>
      </c>
      <c r="C1178" s="50" t="s">
        <v>296</v>
      </c>
      <c r="D1178" s="53">
        <v>4221</v>
      </c>
      <c r="E1178" s="32" t="s">
        <v>74</v>
      </c>
      <c r="G1178" s="1">
        <v>150000</v>
      </c>
      <c r="H1178" s="1">
        <v>150000</v>
      </c>
      <c r="I1178" s="1">
        <v>150000</v>
      </c>
      <c r="J1178" s="1">
        <v>150000</v>
      </c>
      <c r="K1178" s="1">
        <v>0</v>
      </c>
      <c r="L1178" s="33">
        <f t="shared" si="578"/>
        <v>0</v>
      </c>
      <c r="M1178" s="1">
        <v>150000</v>
      </c>
      <c r="N1178" s="1">
        <v>150000</v>
      </c>
      <c r="O1178" s="1"/>
      <c r="P1178" s="1"/>
      <c r="Q1178" s="1"/>
      <c r="R1178" s="1"/>
      <c r="S1178" s="1"/>
      <c r="T1178" s="1"/>
      <c r="U1178" s="1"/>
    </row>
    <row r="1179" spans="1:25" hidden="1" x14ac:dyDescent="0.2">
      <c r="A1179" s="28" t="s">
        <v>566</v>
      </c>
      <c r="B1179" s="29">
        <v>11</v>
      </c>
      <c r="C1179" s="50" t="s">
        <v>296</v>
      </c>
      <c r="D1179" s="53">
        <v>4222</v>
      </c>
      <c r="E1179" s="32" t="s">
        <v>75</v>
      </c>
      <c r="G1179" s="1">
        <v>80000</v>
      </c>
      <c r="H1179" s="1">
        <v>80000</v>
      </c>
      <c r="I1179" s="1">
        <v>80000</v>
      </c>
      <c r="J1179" s="1">
        <v>80000</v>
      </c>
      <c r="K1179" s="1">
        <v>0</v>
      </c>
      <c r="L1179" s="33">
        <f t="shared" si="578"/>
        <v>0</v>
      </c>
      <c r="M1179" s="1">
        <v>80000</v>
      </c>
      <c r="N1179" s="1">
        <v>80000</v>
      </c>
      <c r="O1179" s="1"/>
      <c r="P1179" s="1">
        <f>O1179</f>
        <v>0</v>
      </c>
      <c r="Q1179" s="1">
        <v>80000</v>
      </c>
      <c r="R1179" s="1"/>
      <c r="S1179" s="1">
        <f>R1179</f>
        <v>0</v>
      </c>
      <c r="T1179" s="1"/>
      <c r="U1179" s="1">
        <f>T1179</f>
        <v>0</v>
      </c>
    </row>
    <row r="1180" spans="1:25" hidden="1" x14ac:dyDescent="0.2">
      <c r="A1180" s="28" t="s">
        <v>566</v>
      </c>
      <c r="B1180" s="29">
        <v>11</v>
      </c>
      <c r="C1180" s="50" t="s">
        <v>296</v>
      </c>
      <c r="D1180" s="53">
        <v>4223</v>
      </c>
      <c r="E1180" s="32" t="s">
        <v>76</v>
      </c>
      <c r="G1180" s="1">
        <v>37000</v>
      </c>
      <c r="H1180" s="1">
        <v>37000</v>
      </c>
      <c r="I1180" s="1">
        <v>37000</v>
      </c>
      <c r="J1180" s="1">
        <v>37000</v>
      </c>
      <c r="K1180" s="1">
        <v>23480</v>
      </c>
      <c r="L1180" s="33">
        <f t="shared" si="578"/>
        <v>63.459459459459453</v>
      </c>
      <c r="M1180" s="1">
        <v>37000</v>
      </c>
      <c r="N1180" s="1">
        <v>37000</v>
      </c>
      <c r="O1180" s="1"/>
      <c r="P1180" s="1">
        <f>O1180</f>
        <v>0</v>
      </c>
      <c r="Q1180" s="1">
        <v>37000</v>
      </c>
      <c r="R1180" s="1"/>
      <c r="S1180" s="1">
        <f>R1180</f>
        <v>0</v>
      </c>
      <c r="T1180" s="1"/>
      <c r="U1180" s="1">
        <f>T1180</f>
        <v>0</v>
      </c>
    </row>
    <row r="1181" spans="1:25" hidden="1" x14ac:dyDescent="0.2">
      <c r="A1181" s="28" t="s">
        <v>566</v>
      </c>
      <c r="B1181" s="29">
        <v>11</v>
      </c>
      <c r="C1181" s="50" t="s">
        <v>296</v>
      </c>
      <c r="D1181" s="53">
        <v>4227</v>
      </c>
      <c r="E1181" s="32" t="s">
        <v>77</v>
      </c>
      <c r="G1181" s="1">
        <v>150000</v>
      </c>
      <c r="H1181" s="1">
        <v>150000</v>
      </c>
      <c r="I1181" s="1">
        <v>150000</v>
      </c>
      <c r="J1181" s="1">
        <v>150000</v>
      </c>
      <c r="K1181" s="1">
        <v>0</v>
      </c>
      <c r="L1181" s="33">
        <f t="shared" si="578"/>
        <v>0</v>
      </c>
      <c r="M1181" s="1">
        <v>150000</v>
      </c>
      <c r="N1181" s="1">
        <v>150000</v>
      </c>
      <c r="O1181" s="1"/>
      <c r="P1181" s="1">
        <f>O1181</f>
        <v>0</v>
      </c>
      <c r="Q1181" s="1">
        <v>150000</v>
      </c>
      <c r="R1181" s="1"/>
      <c r="S1181" s="1">
        <f>R1181</f>
        <v>0</v>
      </c>
      <c r="T1181" s="1"/>
      <c r="U1181" s="1">
        <f>T1181</f>
        <v>0</v>
      </c>
    </row>
    <row r="1182" spans="1:25" s="23" customFormat="1" ht="15.75" hidden="1" x14ac:dyDescent="0.2">
      <c r="A1182" s="24" t="s">
        <v>566</v>
      </c>
      <c r="B1182" s="25">
        <v>11</v>
      </c>
      <c r="C1182" s="49" t="s">
        <v>296</v>
      </c>
      <c r="D1182" s="40">
        <v>426</v>
      </c>
      <c r="E1182" s="20"/>
      <c r="F1182" s="20"/>
      <c r="G1182" s="21">
        <f>SUM(G1183)</f>
        <v>100000</v>
      </c>
      <c r="H1182" s="21">
        <f t="shared" ref="H1182:U1182" si="595">SUM(H1183)</f>
        <v>100000</v>
      </c>
      <c r="I1182" s="21">
        <f t="shared" si="595"/>
        <v>100000</v>
      </c>
      <c r="J1182" s="21">
        <f t="shared" si="595"/>
        <v>100000</v>
      </c>
      <c r="K1182" s="21">
        <f t="shared" si="595"/>
        <v>45896.81</v>
      </c>
      <c r="L1182" s="22">
        <f t="shared" si="578"/>
        <v>45.896810000000002</v>
      </c>
      <c r="M1182" s="21">
        <f t="shared" si="595"/>
        <v>100000</v>
      </c>
      <c r="N1182" s="21">
        <f t="shared" si="595"/>
        <v>100000</v>
      </c>
      <c r="O1182" s="21">
        <f t="shared" si="595"/>
        <v>0</v>
      </c>
      <c r="P1182" s="21">
        <f t="shared" si="595"/>
        <v>0</v>
      </c>
      <c r="Q1182" s="21">
        <f t="shared" si="595"/>
        <v>0</v>
      </c>
      <c r="R1182" s="21">
        <f t="shared" si="595"/>
        <v>0</v>
      </c>
      <c r="S1182" s="21">
        <f t="shared" si="595"/>
        <v>0</v>
      </c>
      <c r="T1182" s="21">
        <f t="shared" si="595"/>
        <v>0</v>
      </c>
      <c r="U1182" s="21">
        <f t="shared" si="595"/>
        <v>0</v>
      </c>
      <c r="V1182" s="21"/>
      <c r="W1182" s="21"/>
      <c r="X1182" s="21"/>
      <c r="Y1182" s="12"/>
    </row>
    <row r="1183" spans="1:25" hidden="1" x14ac:dyDescent="0.2">
      <c r="A1183" s="28" t="s">
        <v>566</v>
      </c>
      <c r="B1183" s="29">
        <v>11</v>
      </c>
      <c r="C1183" s="50" t="s">
        <v>296</v>
      </c>
      <c r="D1183" s="53">
        <v>4262</v>
      </c>
      <c r="E1183" s="32" t="s">
        <v>86</v>
      </c>
      <c r="G1183" s="1">
        <v>100000</v>
      </c>
      <c r="H1183" s="1">
        <v>100000</v>
      </c>
      <c r="I1183" s="1">
        <v>100000</v>
      </c>
      <c r="J1183" s="1">
        <v>100000</v>
      </c>
      <c r="K1183" s="1">
        <v>45896.81</v>
      </c>
      <c r="L1183" s="33">
        <f t="shared" si="578"/>
        <v>45.896810000000002</v>
      </c>
      <c r="M1183" s="1">
        <v>100000</v>
      </c>
      <c r="N1183" s="1">
        <v>100000</v>
      </c>
      <c r="O1183" s="1"/>
      <c r="P1183" s="1"/>
      <c r="Q1183" s="1"/>
      <c r="R1183" s="1"/>
      <c r="S1183" s="1"/>
      <c r="T1183" s="1"/>
      <c r="U1183" s="1"/>
    </row>
    <row r="1184" spans="1:25" s="23" customFormat="1" ht="15.75" hidden="1" x14ac:dyDescent="0.2">
      <c r="A1184" s="24" t="s">
        <v>566</v>
      </c>
      <c r="B1184" s="25">
        <v>11</v>
      </c>
      <c r="C1184" s="49" t="s">
        <v>296</v>
      </c>
      <c r="D1184" s="40">
        <v>451</v>
      </c>
      <c r="E1184" s="20"/>
      <c r="F1184" s="20"/>
      <c r="G1184" s="21">
        <f>SUM(G1185)</f>
        <v>740000</v>
      </c>
      <c r="H1184" s="21">
        <f t="shared" ref="H1184:U1184" si="596">SUM(H1185)</f>
        <v>740000</v>
      </c>
      <c r="I1184" s="21">
        <f t="shared" si="596"/>
        <v>740000</v>
      </c>
      <c r="J1184" s="21">
        <f t="shared" si="596"/>
        <v>740000</v>
      </c>
      <c r="K1184" s="21">
        <f t="shared" si="596"/>
        <v>0</v>
      </c>
      <c r="L1184" s="22">
        <f t="shared" si="578"/>
        <v>0</v>
      </c>
      <c r="M1184" s="21">
        <f t="shared" si="596"/>
        <v>800000</v>
      </c>
      <c r="N1184" s="21">
        <f t="shared" si="596"/>
        <v>800000</v>
      </c>
      <c r="O1184" s="21">
        <f t="shared" si="596"/>
        <v>0</v>
      </c>
      <c r="P1184" s="21">
        <f t="shared" si="596"/>
        <v>0</v>
      </c>
      <c r="Q1184" s="21">
        <f t="shared" si="596"/>
        <v>0</v>
      </c>
      <c r="R1184" s="21">
        <f t="shared" si="596"/>
        <v>0</v>
      </c>
      <c r="S1184" s="21">
        <f t="shared" si="596"/>
        <v>0</v>
      </c>
      <c r="T1184" s="21">
        <f t="shared" si="596"/>
        <v>0</v>
      </c>
      <c r="U1184" s="21">
        <f t="shared" si="596"/>
        <v>0</v>
      </c>
      <c r="V1184" s="21"/>
      <c r="W1184" s="21"/>
      <c r="X1184" s="21"/>
      <c r="Y1184" s="12"/>
    </row>
    <row r="1185" spans="1:25" hidden="1" x14ac:dyDescent="0.2">
      <c r="A1185" s="28" t="s">
        <v>566</v>
      </c>
      <c r="B1185" s="29">
        <v>11</v>
      </c>
      <c r="C1185" s="50" t="s">
        <v>296</v>
      </c>
      <c r="D1185" s="53">
        <v>4511</v>
      </c>
      <c r="E1185" s="32" t="s">
        <v>91</v>
      </c>
      <c r="G1185" s="1">
        <v>740000</v>
      </c>
      <c r="H1185" s="1">
        <v>740000</v>
      </c>
      <c r="I1185" s="1">
        <v>740000</v>
      </c>
      <c r="J1185" s="1">
        <v>740000</v>
      </c>
      <c r="K1185" s="1">
        <v>0</v>
      </c>
      <c r="L1185" s="33">
        <f t="shared" si="578"/>
        <v>0</v>
      </c>
      <c r="M1185" s="1">
        <v>800000</v>
      </c>
      <c r="N1185" s="1">
        <v>800000</v>
      </c>
      <c r="O1185" s="1"/>
      <c r="P1185" s="1"/>
      <c r="Q1185" s="1"/>
      <c r="R1185" s="1"/>
      <c r="S1185" s="1"/>
      <c r="T1185" s="1"/>
      <c r="U1185" s="1"/>
    </row>
    <row r="1186" spans="1:25" s="23" customFormat="1" ht="78.75" x14ac:dyDescent="0.2">
      <c r="A1186" s="278" t="s">
        <v>572</v>
      </c>
      <c r="B1186" s="278"/>
      <c r="C1186" s="278"/>
      <c r="D1186" s="278"/>
      <c r="E1186" s="20" t="s">
        <v>79</v>
      </c>
      <c r="F1186" s="20" t="s">
        <v>568</v>
      </c>
      <c r="G1186" s="21">
        <f>G1187+G1191</f>
        <v>200000</v>
      </c>
      <c r="H1186" s="21">
        <f t="shared" ref="H1186:U1186" si="597">H1187+H1191</f>
        <v>200000</v>
      </c>
      <c r="I1186" s="21">
        <f t="shared" si="597"/>
        <v>200000</v>
      </c>
      <c r="J1186" s="21">
        <f t="shared" si="597"/>
        <v>200000</v>
      </c>
      <c r="K1186" s="21">
        <f t="shared" si="597"/>
        <v>22447.809999999998</v>
      </c>
      <c r="L1186" s="22">
        <f t="shared" si="578"/>
        <v>11.223904999999998</v>
      </c>
      <c r="M1186" s="21">
        <f t="shared" si="597"/>
        <v>200000</v>
      </c>
      <c r="N1186" s="21">
        <f t="shared" si="597"/>
        <v>200000</v>
      </c>
      <c r="O1186" s="21">
        <f t="shared" si="597"/>
        <v>0</v>
      </c>
      <c r="P1186" s="21">
        <f t="shared" si="597"/>
        <v>0</v>
      </c>
      <c r="Q1186" s="21">
        <f t="shared" si="597"/>
        <v>200000</v>
      </c>
      <c r="R1186" s="21">
        <f t="shared" si="597"/>
        <v>0</v>
      </c>
      <c r="S1186" s="21">
        <f t="shared" si="597"/>
        <v>0</v>
      </c>
      <c r="T1186" s="21">
        <f t="shared" si="597"/>
        <v>0</v>
      </c>
      <c r="U1186" s="21">
        <f t="shared" si="597"/>
        <v>0</v>
      </c>
      <c r="V1186" s="21"/>
      <c r="W1186" s="21"/>
      <c r="X1186" s="21"/>
      <c r="Y1186" s="12"/>
    </row>
    <row r="1187" spans="1:25" s="23" customFormat="1" ht="15.75" hidden="1" x14ac:dyDescent="0.2">
      <c r="A1187" s="24" t="s">
        <v>572</v>
      </c>
      <c r="B1187" s="25">
        <v>11</v>
      </c>
      <c r="C1187" s="49" t="s">
        <v>296</v>
      </c>
      <c r="D1187" s="40">
        <v>323</v>
      </c>
      <c r="E1187" s="20"/>
      <c r="F1187" s="20"/>
      <c r="G1187" s="21">
        <f>SUM(G1188:G1190)</f>
        <v>160000</v>
      </c>
      <c r="H1187" s="21">
        <f t="shared" ref="H1187:U1187" si="598">SUM(H1188:H1190)</f>
        <v>160000</v>
      </c>
      <c r="I1187" s="21">
        <f t="shared" si="598"/>
        <v>160000</v>
      </c>
      <c r="J1187" s="21">
        <f t="shared" si="598"/>
        <v>160000</v>
      </c>
      <c r="K1187" s="21">
        <f t="shared" si="598"/>
        <v>17668.719999999998</v>
      </c>
      <c r="L1187" s="22">
        <f t="shared" si="578"/>
        <v>11.042949999999999</v>
      </c>
      <c r="M1187" s="21">
        <f t="shared" si="598"/>
        <v>160000</v>
      </c>
      <c r="N1187" s="21">
        <f t="shared" si="598"/>
        <v>160000</v>
      </c>
      <c r="O1187" s="21">
        <f t="shared" si="598"/>
        <v>0</v>
      </c>
      <c r="P1187" s="21">
        <f t="shared" si="598"/>
        <v>0</v>
      </c>
      <c r="Q1187" s="21">
        <f t="shared" si="598"/>
        <v>160000</v>
      </c>
      <c r="R1187" s="21">
        <f t="shared" si="598"/>
        <v>0</v>
      </c>
      <c r="S1187" s="21">
        <f t="shared" si="598"/>
        <v>0</v>
      </c>
      <c r="T1187" s="21">
        <f t="shared" si="598"/>
        <v>0</v>
      </c>
      <c r="U1187" s="21">
        <f t="shared" si="598"/>
        <v>0</v>
      </c>
      <c r="V1187" s="21"/>
      <c r="W1187" s="21"/>
      <c r="X1187" s="21"/>
      <c r="Y1187" s="12"/>
    </row>
    <row r="1188" spans="1:25" hidden="1" x14ac:dyDescent="0.2">
      <c r="A1188" s="28" t="s">
        <v>572</v>
      </c>
      <c r="B1188" s="29">
        <v>11</v>
      </c>
      <c r="C1188" s="50" t="s">
        <v>296</v>
      </c>
      <c r="D1188" s="53">
        <v>3232</v>
      </c>
      <c r="E1188" s="32" t="s">
        <v>53</v>
      </c>
      <c r="G1188" s="1">
        <v>50000</v>
      </c>
      <c r="H1188" s="1">
        <v>50000</v>
      </c>
      <c r="I1188" s="1">
        <v>50000</v>
      </c>
      <c r="J1188" s="1">
        <v>50000</v>
      </c>
      <c r="K1188" s="1">
        <v>6270.91</v>
      </c>
      <c r="L1188" s="33">
        <f t="shared" si="578"/>
        <v>12.541820000000001</v>
      </c>
      <c r="M1188" s="1">
        <v>50000</v>
      </c>
      <c r="N1188" s="1">
        <v>50000</v>
      </c>
      <c r="O1188" s="1"/>
      <c r="P1188" s="1">
        <f>O1188</f>
        <v>0</v>
      </c>
      <c r="Q1188" s="1">
        <v>50000</v>
      </c>
      <c r="R1188" s="1"/>
      <c r="S1188" s="1">
        <f>R1188</f>
        <v>0</v>
      </c>
      <c r="T1188" s="1"/>
      <c r="U1188" s="1">
        <f>T1188</f>
        <v>0</v>
      </c>
    </row>
    <row r="1189" spans="1:25" hidden="1" x14ac:dyDescent="0.2">
      <c r="A1189" s="28" t="s">
        <v>572</v>
      </c>
      <c r="B1189" s="29">
        <v>11</v>
      </c>
      <c r="C1189" s="50" t="s">
        <v>296</v>
      </c>
      <c r="D1189" s="53">
        <v>3235</v>
      </c>
      <c r="E1189" s="32" t="s">
        <v>56</v>
      </c>
      <c r="G1189" s="1">
        <v>70000</v>
      </c>
      <c r="H1189" s="1">
        <v>70000</v>
      </c>
      <c r="I1189" s="1">
        <v>70000</v>
      </c>
      <c r="J1189" s="1">
        <v>70000</v>
      </c>
      <c r="K1189" s="1">
        <v>9473.3799999999992</v>
      </c>
      <c r="L1189" s="33">
        <f t="shared" si="578"/>
        <v>13.533399999999999</v>
      </c>
      <c r="M1189" s="1">
        <v>70000</v>
      </c>
      <c r="N1189" s="1">
        <v>70000</v>
      </c>
      <c r="O1189" s="1"/>
      <c r="P1189" s="1">
        <f>O1189</f>
        <v>0</v>
      </c>
      <c r="Q1189" s="1">
        <v>70000</v>
      </c>
      <c r="R1189" s="1"/>
      <c r="S1189" s="1">
        <f>R1189</f>
        <v>0</v>
      </c>
      <c r="T1189" s="1"/>
      <c r="U1189" s="1">
        <f>T1189</f>
        <v>0</v>
      </c>
    </row>
    <row r="1190" spans="1:25" hidden="1" x14ac:dyDescent="0.2">
      <c r="A1190" s="28" t="s">
        <v>572</v>
      </c>
      <c r="B1190" s="29">
        <v>11</v>
      </c>
      <c r="C1190" s="50" t="s">
        <v>296</v>
      </c>
      <c r="D1190" s="53">
        <v>3239</v>
      </c>
      <c r="E1190" s="32" t="s">
        <v>60</v>
      </c>
      <c r="G1190" s="1">
        <v>40000</v>
      </c>
      <c r="H1190" s="1">
        <v>40000</v>
      </c>
      <c r="I1190" s="1">
        <v>40000</v>
      </c>
      <c r="J1190" s="1">
        <v>40000</v>
      </c>
      <c r="K1190" s="1">
        <v>1924.43</v>
      </c>
      <c r="L1190" s="33">
        <f t="shared" si="578"/>
        <v>4.8110749999999998</v>
      </c>
      <c r="M1190" s="1">
        <v>40000</v>
      </c>
      <c r="N1190" s="1">
        <v>40000</v>
      </c>
      <c r="O1190" s="1"/>
      <c r="P1190" s="1">
        <f>O1190</f>
        <v>0</v>
      </c>
      <c r="Q1190" s="1">
        <v>40000</v>
      </c>
      <c r="R1190" s="1"/>
      <c r="S1190" s="1">
        <f>R1190</f>
        <v>0</v>
      </c>
      <c r="T1190" s="1"/>
      <c r="U1190" s="1">
        <f>T1190</f>
        <v>0</v>
      </c>
    </row>
    <row r="1191" spans="1:25" s="23" customFormat="1" ht="15.75" hidden="1" x14ac:dyDescent="0.2">
      <c r="A1191" s="24" t="s">
        <v>572</v>
      </c>
      <c r="B1191" s="25">
        <v>11</v>
      </c>
      <c r="C1191" s="49" t="s">
        <v>296</v>
      </c>
      <c r="D1191" s="40">
        <v>329</v>
      </c>
      <c r="E1191" s="20"/>
      <c r="F1191" s="20"/>
      <c r="G1191" s="21">
        <f>SUM(G1192)</f>
        <v>40000</v>
      </c>
      <c r="H1191" s="21">
        <f t="shared" ref="H1191:U1191" si="599">SUM(H1192)</f>
        <v>40000</v>
      </c>
      <c r="I1191" s="21">
        <f t="shared" si="599"/>
        <v>40000</v>
      </c>
      <c r="J1191" s="21">
        <f t="shared" si="599"/>
        <v>40000</v>
      </c>
      <c r="K1191" s="21">
        <f t="shared" si="599"/>
        <v>4779.09</v>
      </c>
      <c r="L1191" s="22">
        <f t="shared" si="578"/>
        <v>11.947725</v>
      </c>
      <c r="M1191" s="21">
        <f t="shared" si="599"/>
        <v>40000</v>
      </c>
      <c r="N1191" s="21">
        <f t="shared" si="599"/>
        <v>40000</v>
      </c>
      <c r="O1191" s="21">
        <f t="shared" si="599"/>
        <v>0</v>
      </c>
      <c r="P1191" s="21">
        <f t="shared" si="599"/>
        <v>0</v>
      </c>
      <c r="Q1191" s="21">
        <f t="shared" si="599"/>
        <v>40000</v>
      </c>
      <c r="R1191" s="21">
        <f t="shared" si="599"/>
        <v>0</v>
      </c>
      <c r="S1191" s="21">
        <f t="shared" si="599"/>
        <v>0</v>
      </c>
      <c r="T1191" s="21">
        <f t="shared" si="599"/>
        <v>0</v>
      </c>
      <c r="U1191" s="21">
        <f t="shared" si="599"/>
        <v>0</v>
      </c>
      <c r="V1191" s="21"/>
      <c r="W1191" s="21"/>
      <c r="X1191" s="21"/>
      <c r="Y1191" s="12"/>
    </row>
    <row r="1192" spans="1:25" hidden="1" x14ac:dyDescent="0.2">
      <c r="A1192" s="28" t="s">
        <v>572</v>
      </c>
      <c r="B1192" s="29">
        <v>11</v>
      </c>
      <c r="C1192" s="50" t="s">
        <v>296</v>
      </c>
      <c r="D1192" s="53">
        <v>3292</v>
      </c>
      <c r="E1192" s="32" t="s">
        <v>63</v>
      </c>
      <c r="G1192" s="1">
        <v>40000</v>
      </c>
      <c r="H1192" s="1">
        <v>40000</v>
      </c>
      <c r="I1192" s="1">
        <v>40000</v>
      </c>
      <c r="J1192" s="1">
        <v>40000</v>
      </c>
      <c r="K1192" s="1">
        <v>4779.09</v>
      </c>
      <c r="L1192" s="33">
        <f t="shared" si="578"/>
        <v>11.947725</v>
      </c>
      <c r="M1192" s="1">
        <v>40000</v>
      </c>
      <c r="N1192" s="1">
        <v>40000</v>
      </c>
      <c r="O1192" s="1"/>
      <c r="P1192" s="1">
        <f>O1192</f>
        <v>0</v>
      </c>
      <c r="Q1192" s="1">
        <v>40000</v>
      </c>
      <c r="R1192" s="1"/>
      <c r="S1192" s="1">
        <f>R1192</f>
        <v>0</v>
      </c>
      <c r="T1192" s="1"/>
      <c r="U1192" s="1">
        <f>T1192</f>
        <v>0</v>
      </c>
    </row>
    <row r="1193" spans="1:25" s="23" customFormat="1" ht="78.75" x14ac:dyDescent="0.2">
      <c r="A1193" s="277" t="s">
        <v>573</v>
      </c>
      <c r="B1193" s="277"/>
      <c r="C1193" s="277"/>
      <c r="D1193" s="277"/>
      <c r="E1193" s="20" t="s">
        <v>574</v>
      </c>
      <c r="F1193" s="20" t="s">
        <v>568</v>
      </c>
      <c r="G1193" s="72">
        <f>G1194+G1196+G1198+G1200+G1202</f>
        <v>5185560</v>
      </c>
      <c r="H1193" s="72">
        <f t="shared" ref="H1193:U1193" si="600">H1194+H1196+H1198+H1200+H1202</f>
        <v>100000</v>
      </c>
      <c r="I1193" s="72">
        <f t="shared" si="600"/>
        <v>5185560</v>
      </c>
      <c r="J1193" s="72">
        <f t="shared" si="600"/>
        <v>100000</v>
      </c>
      <c r="K1193" s="72">
        <f t="shared" si="600"/>
        <v>860095.69000000006</v>
      </c>
      <c r="L1193" s="73">
        <f t="shared" si="578"/>
        <v>16.586360778777991</v>
      </c>
      <c r="M1193" s="72">
        <f t="shared" si="600"/>
        <v>0</v>
      </c>
      <c r="N1193" s="72">
        <f t="shared" si="600"/>
        <v>0</v>
      </c>
      <c r="O1193" s="72">
        <f t="shared" si="600"/>
        <v>0</v>
      </c>
      <c r="P1193" s="72">
        <f t="shared" si="600"/>
        <v>0</v>
      </c>
      <c r="Q1193" s="72">
        <f t="shared" si="600"/>
        <v>0</v>
      </c>
      <c r="R1193" s="72">
        <f t="shared" si="600"/>
        <v>0</v>
      </c>
      <c r="S1193" s="72">
        <f t="shared" si="600"/>
        <v>0</v>
      </c>
      <c r="T1193" s="72">
        <f t="shared" si="600"/>
        <v>0</v>
      </c>
      <c r="U1193" s="72">
        <f t="shared" si="600"/>
        <v>0</v>
      </c>
      <c r="V1193" s="21"/>
      <c r="W1193" s="21"/>
      <c r="X1193" s="21"/>
      <c r="Y1193" s="12"/>
    </row>
    <row r="1194" spans="1:25" s="23" customFormat="1" ht="15.75" hidden="1" x14ac:dyDescent="0.2">
      <c r="A1194" s="24" t="s">
        <v>573</v>
      </c>
      <c r="B1194" s="25">
        <v>12</v>
      </c>
      <c r="C1194" s="49" t="s">
        <v>296</v>
      </c>
      <c r="D1194" s="27">
        <v>323</v>
      </c>
      <c r="E1194" s="20"/>
      <c r="F1194" s="20"/>
      <c r="G1194" s="72">
        <f>SUM(G1195)</f>
        <v>40000</v>
      </c>
      <c r="H1194" s="72">
        <f t="shared" ref="H1194:U1194" si="601">SUM(H1195)</f>
        <v>40000</v>
      </c>
      <c r="I1194" s="72">
        <f t="shared" si="601"/>
        <v>40000</v>
      </c>
      <c r="J1194" s="72">
        <f t="shared" si="601"/>
        <v>40000</v>
      </c>
      <c r="K1194" s="72">
        <f t="shared" si="601"/>
        <v>0</v>
      </c>
      <c r="L1194" s="73">
        <f t="shared" si="578"/>
        <v>0</v>
      </c>
      <c r="M1194" s="72">
        <f t="shared" si="601"/>
        <v>0</v>
      </c>
      <c r="N1194" s="72">
        <f t="shared" si="601"/>
        <v>0</v>
      </c>
      <c r="O1194" s="72">
        <f t="shared" si="601"/>
        <v>0</v>
      </c>
      <c r="P1194" s="72">
        <f t="shared" si="601"/>
        <v>0</v>
      </c>
      <c r="Q1194" s="72">
        <f t="shared" si="601"/>
        <v>0</v>
      </c>
      <c r="R1194" s="72">
        <f t="shared" si="601"/>
        <v>0</v>
      </c>
      <c r="S1194" s="72">
        <f t="shared" si="601"/>
        <v>0</v>
      </c>
      <c r="T1194" s="72">
        <f t="shared" si="601"/>
        <v>0</v>
      </c>
      <c r="U1194" s="72">
        <f t="shared" si="601"/>
        <v>0</v>
      </c>
      <c r="V1194" s="21"/>
      <c r="W1194" s="21"/>
      <c r="X1194" s="21"/>
      <c r="Y1194" s="12"/>
    </row>
    <row r="1195" spans="1:25" hidden="1" x14ac:dyDescent="0.2">
      <c r="A1195" s="28" t="s">
        <v>573</v>
      </c>
      <c r="B1195" s="29">
        <v>12</v>
      </c>
      <c r="C1195" s="50" t="s">
        <v>296</v>
      </c>
      <c r="D1195" s="53">
        <v>3237</v>
      </c>
      <c r="E1195" s="32" t="s">
        <v>58</v>
      </c>
      <c r="G1195" s="1">
        <v>40000</v>
      </c>
      <c r="H1195" s="1">
        <v>40000</v>
      </c>
      <c r="I1195" s="1">
        <v>40000</v>
      </c>
      <c r="J1195" s="1">
        <v>40000</v>
      </c>
      <c r="K1195" s="1">
        <v>0</v>
      </c>
      <c r="L1195" s="33">
        <f t="shared" si="578"/>
        <v>0</v>
      </c>
      <c r="M1195" s="1">
        <v>0</v>
      </c>
      <c r="N1195" s="1">
        <v>0</v>
      </c>
      <c r="O1195" s="1"/>
      <c r="P1195" s="1">
        <f>O1195</f>
        <v>0</v>
      </c>
      <c r="Q1195" s="1">
        <v>0</v>
      </c>
      <c r="R1195" s="1"/>
      <c r="S1195" s="1">
        <f>R1195</f>
        <v>0</v>
      </c>
      <c r="T1195" s="1"/>
      <c r="U1195" s="1">
        <f>T1195</f>
        <v>0</v>
      </c>
    </row>
    <row r="1196" spans="1:25" s="23" customFormat="1" ht="15.75" hidden="1" x14ac:dyDescent="0.2">
      <c r="A1196" s="24" t="s">
        <v>573</v>
      </c>
      <c r="B1196" s="25">
        <v>12</v>
      </c>
      <c r="C1196" s="49" t="s">
        <v>296</v>
      </c>
      <c r="D1196" s="40">
        <v>422</v>
      </c>
      <c r="E1196" s="20"/>
      <c r="F1196" s="20"/>
      <c r="G1196" s="21">
        <f>SUM(G1197)</f>
        <v>60000</v>
      </c>
      <c r="H1196" s="21">
        <f t="shared" ref="H1196:U1196" si="602">SUM(H1197)</f>
        <v>60000</v>
      </c>
      <c r="I1196" s="21">
        <f t="shared" si="602"/>
        <v>60000</v>
      </c>
      <c r="J1196" s="21">
        <f t="shared" si="602"/>
        <v>60000</v>
      </c>
      <c r="K1196" s="21">
        <f t="shared" si="602"/>
        <v>9935.15</v>
      </c>
      <c r="L1196" s="22">
        <f t="shared" si="578"/>
        <v>16.558583333333331</v>
      </c>
      <c r="M1196" s="21">
        <f t="shared" si="602"/>
        <v>0</v>
      </c>
      <c r="N1196" s="21">
        <f t="shared" si="602"/>
        <v>0</v>
      </c>
      <c r="O1196" s="21">
        <f t="shared" si="602"/>
        <v>0</v>
      </c>
      <c r="P1196" s="21">
        <f t="shared" si="602"/>
        <v>0</v>
      </c>
      <c r="Q1196" s="21">
        <f t="shared" si="602"/>
        <v>0</v>
      </c>
      <c r="R1196" s="21">
        <f t="shared" si="602"/>
        <v>0</v>
      </c>
      <c r="S1196" s="21">
        <f t="shared" si="602"/>
        <v>0</v>
      </c>
      <c r="T1196" s="21">
        <f t="shared" si="602"/>
        <v>0</v>
      </c>
      <c r="U1196" s="21">
        <f t="shared" si="602"/>
        <v>0</v>
      </c>
      <c r="V1196" s="21"/>
      <c r="W1196" s="21"/>
      <c r="X1196" s="21"/>
      <c r="Y1196" s="12"/>
    </row>
    <row r="1197" spans="1:25" hidden="1" x14ac:dyDescent="0.2">
      <c r="A1197" s="28" t="s">
        <v>573</v>
      </c>
      <c r="B1197" s="29">
        <v>12</v>
      </c>
      <c r="C1197" s="50" t="s">
        <v>296</v>
      </c>
      <c r="D1197" s="53">
        <v>4227</v>
      </c>
      <c r="E1197" s="32" t="s">
        <v>77</v>
      </c>
      <c r="G1197" s="1">
        <v>60000</v>
      </c>
      <c r="H1197" s="1">
        <v>60000</v>
      </c>
      <c r="I1197" s="1">
        <v>60000</v>
      </c>
      <c r="J1197" s="1">
        <v>60000</v>
      </c>
      <c r="K1197" s="1">
        <v>9935.15</v>
      </c>
      <c r="L1197" s="33">
        <f t="shared" si="578"/>
        <v>16.558583333333331</v>
      </c>
      <c r="M1197" s="1">
        <v>0</v>
      </c>
      <c r="N1197" s="1">
        <v>0</v>
      </c>
      <c r="O1197" s="1"/>
      <c r="P1197" s="1">
        <f>O1197</f>
        <v>0</v>
      </c>
      <c r="Q1197" s="1">
        <v>0</v>
      </c>
      <c r="R1197" s="1"/>
      <c r="S1197" s="1">
        <f>R1197</f>
        <v>0</v>
      </c>
      <c r="T1197" s="1"/>
      <c r="U1197" s="1">
        <f>T1197</f>
        <v>0</v>
      </c>
    </row>
    <row r="1198" spans="1:25" s="23" customFormat="1" ht="15.75" hidden="1" x14ac:dyDescent="0.2">
      <c r="A1198" s="24" t="s">
        <v>573</v>
      </c>
      <c r="B1198" s="25">
        <v>51</v>
      </c>
      <c r="C1198" s="49" t="s">
        <v>296</v>
      </c>
      <c r="D1198" s="40">
        <v>323</v>
      </c>
      <c r="E1198" s="20"/>
      <c r="F1198" s="20"/>
      <c r="G1198" s="21">
        <f>SUM(G1199)</f>
        <v>660000</v>
      </c>
      <c r="H1198" s="21">
        <f t="shared" ref="H1198:U1198" si="603">SUM(H1199)</f>
        <v>0</v>
      </c>
      <c r="I1198" s="21">
        <f t="shared" si="603"/>
        <v>660000</v>
      </c>
      <c r="J1198" s="21">
        <f t="shared" si="603"/>
        <v>0</v>
      </c>
      <c r="K1198" s="21">
        <f t="shared" si="603"/>
        <v>0</v>
      </c>
      <c r="L1198" s="22">
        <f t="shared" si="578"/>
        <v>0</v>
      </c>
      <c r="M1198" s="21">
        <f t="shared" si="603"/>
        <v>0</v>
      </c>
      <c r="N1198" s="21">
        <f t="shared" si="603"/>
        <v>0</v>
      </c>
      <c r="O1198" s="21">
        <f t="shared" si="603"/>
        <v>0</v>
      </c>
      <c r="P1198" s="21">
        <f t="shared" si="603"/>
        <v>0</v>
      </c>
      <c r="Q1198" s="21">
        <f t="shared" si="603"/>
        <v>0</v>
      </c>
      <c r="R1198" s="21">
        <f t="shared" si="603"/>
        <v>0</v>
      </c>
      <c r="S1198" s="21">
        <f t="shared" si="603"/>
        <v>0</v>
      </c>
      <c r="T1198" s="21">
        <f t="shared" si="603"/>
        <v>0</v>
      </c>
      <c r="U1198" s="21">
        <f t="shared" si="603"/>
        <v>0</v>
      </c>
      <c r="V1198" s="21"/>
      <c r="W1198" s="21"/>
      <c r="X1198" s="21"/>
      <c r="Y1198" s="12"/>
    </row>
    <row r="1199" spans="1:25" hidden="1" x14ac:dyDescent="0.2">
      <c r="A1199" s="28" t="s">
        <v>573</v>
      </c>
      <c r="B1199" s="29">
        <v>51</v>
      </c>
      <c r="C1199" s="50" t="s">
        <v>296</v>
      </c>
      <c r="D1199" s="53">
        <v>3237</v>
      </c>
      <c r="E1199" s="32" t="s">
        <v>58</v>
      </c>
      <c r="G1199" s="1">
        <v>660000</v>
      </c>
      <c r="H1199" s="55"/>
      <c r="I1199" s="1">
        <v>660000</v>
      </c>
      <c r="J1199" s="55"/>
      <c r="K1199" s="1">
        <v>0</v>
      </c>
      <c r="L1199" s="33">
        <f t="shared" si="578"/>
        <v>0</v>
      </c>
      <c r="M1199" s="1">
        <v>0</v>
      </c>
      <c r="N1199" s="55"/>
      <c r="O1199" s="1"/>
      <c r="P1199" s="55"/>
      <c r="Q1199" s="1">
        <v>0</v>
      </c>
      <c r="R1199" s="1"/>
      <c r="S1199" s="55"/>
      <c r="T1199" s="1"/>
      <c r="U1199" s="55"/>
    </row>
    <row r="1200" spans="1:25" s="23" customFormat="1" ht="15.75" hidden="1" x14ac:dyDescent="0.2">
      <c r="A1200" s="24" t="s">
        <v>573</v>
      </c>
      <c r="B1200" s="25">
        <v>51</v>
      </c>
      <c r="C1200" s="49" t="s">
        <v>296</v>
      </c>
      <c r="D1200" s="40">
        <v>382</v>
      </c>
      <c r="E1200" s="20"/>
      <c r="F1200" s="20"/>
      <c r="G1200" s="21">
        <f>SUM(G1201)</f>
        <v>4250560</v>
      </c>
      <c r="H1200" s="21">
        <f t="shared" ref="H1200:U1200" si="604">SUM(H1201)</f>
        <v>0</v>
      </c>
      <c r="I1200" s="21">
        <f t="shared" si="604"/>
        <v>4250560</v>
      </c>
      <c r="J1200" s="21">
        <f t="shared" si="604"/>
        <v>0</v>
      </c>
      <c r="K1200" s="21">
        <f t="shared" si="604"/>
        <v>820355.18</v>
      </c>
      <c r="L1200" s="22">
        <f t="shared" ref="L1200:L1291" si="605">IF(I1200=0, "-", K1200/I1200*100)</f>
        <v>19.299931773695704</v>
      </c>
      <c r="M1200" s="21">
        <f t="shared" si="604"/>
        <v>0</v>
      </c>
      <c r="N1200" s="21">
        <f t="shared" si="604"/>
        <v>0</v>
      </c>
      <c r="O1200" s="21">
        <f t="shared" si="604"/>
        <v>0</v>
      </c>
      <c r="P1200" s="21">
        <f t="shared" si="604"/>
        <v>0</v>
      </c>
      <c r="Q1200" s="21">
        <f t="shared" si="604"/>
        <v>0</v>
      </c>
      <c r="R1200" s="21">
        <f t="shared" si="604"/>
        <v>0</v>
      </c>
      <c r="S1200" s="21">
        <f t="shared" si="604"/>
        <v>0</v>
      </c>
      <c r="T1200" s="21">
        <f t="shared" si="604"/>
        <v>0</v>
      </c>
      <c r="U1200" s="21">
        <f t="shared" si="604"/>
        <v>0</v>
      </c>
      <c r="V1200" s="21"/>
      <c r="W1200" s="21"/>
      <c r="X1200" s="21"/>
      <c r="Y1200" s="12"/>
    </row>
    <row r="1201" spans="1:25" hidden="1" x14ac:dyDescent="0.2">
      <c r="A1201" s="28" t="s">
        <v>573</v>
      </c>
      <c r="B1201" s="29">
        <v>51</v>
      </c>
      <c r="C1201" s="50" t="s">
        <v>296</v>
      </c>
      <c r="D1201" s="53">
        <v>3821</v>
      </c>
      <c r="E1201" s="32" t="s">
        <v>102</v>
      </c>
      <c r="G1201" s="1">
        <v>4250560</v>
      </c>
      <c r="H1201" s="55"/>
      <c r="I1201" s="1">
        <v>4250560</v>
      </c>
      <c r="J1201" s="55"/>
      <c r="K1201" s="1">
        <v>820355.18</v>
      </c>
      <c r="L1201" s="33">
        <f t="shared" si="605"/>
        <v>19.299931773695704</v>
      </c>
      <c r="M1201" s="1">
        <v>0</v>
      </c>
      <c r="N1201" s="55"/>
      <c r="O1201" s="1"/>
      <c r="P1201" s="55"/>
      <c r="Q1201" s="1">
        <v>0</v>
      </c>
      <c r="R1201" s="1"/>
      <c r="S1201" s="55"/>
      <c r="T1201" s="1"/>
      <c r="U1201" s="55"/>
    </row>
    <row r="1202" spans="1:25" s="23" customFormat="1" ht="15.75" hidden="1" x14ac:dyDescent="0.2">
      <c r="A1202" s="24" t="s">
        <v>573</v>
      </c>
      <c r="B1202" s="25">
        <v>51</v>
      </c>
      <c r="C1202" s="49" t="s">
        <v>296</v>
      </c>
      <c r="D1202" s="40">
        <v>422</v>
      </c>
      <c r="E1202" s="20"/>
      <c r="F1202" s="20"/>
      <c r="G1202" s="21">
        <f>SUM(G1203:G1204)</f>
        <v>175000</v>
      </c>
      <c r="H1202" s="21">
        <f t="shared" ref="H1202:U1202" si="606">SUM(H1203:H1204)</f>
        <v>0</v>
      </c>
      <c r="I1202" s="21">
        <f t="shared" si="606"/>
        <v>175000</v>
      </c>
      <c r="J1202" s="21">
        <f t="shared" si="606"/>
        <v>0</v>
      </c>
      <c r="K1202" s="21">
        <f t="shared" si="606"/>
        <v>29805.360000000001</v>
      </c>
      <c r="L1202" s="22">
        <f t="shared" si="605"/>
        <v>17.031634285714286</v>
      </c>
      <c r="M1202" s="21">
        <f t="shared" si="606"/>
        <v>0</v>
      </c>
      <c r="N1202" s="21">
        <f t="shared" si="606"/>
        <v>0</v>
      </c>
      <c r="O1202" s="21">
        <f t="shared" si="606"/>
        <v>0</v>
      </c>
      <c r="P1202" s="21">
        <f t="shared" si="606"/>
        <v>0</v>
      </c>
      <c r="Q1202" s="21">
        <f t="shared" si="606"/>
        <v>0</v>
      </c>
      <c r="R1202" s="21">
        <f t="shared" si="606"/>
        <v>0</v>
      </c>
      <c r="S1202" s="21">
        <f t="shared" si="606"/>
        <v>0</v>
      </c>
      <c r="T1202" s="21">
        <f t="shared" si="606"/>
        <v>0</v>
      </c>
      <c r="U1202" s="21">
        <f t="shared" si="606"/>
        <v>0</v>
      </c>
      <c r="V1202" s="21"/>
      <c r="W1202" s="21"/>
      <c r="X1202" s="21"/>
      <c r="Y1202" s="12"/>
    </row>
    <row r="1203" spans="1:25" hidden="1" x14ac:dyDescent="0.2">
      <c r="A1203" s="28" t="s">
        <v>573</v>
      </c>
      <c r="B1203" s="29">
        <v>51</v>
      </c>
      <c r="C1203" s="50" t="s">
        <v>296</v>
      </c>
      <c r="D1203" s="53">
        <v>4221</v>
      </c>
      <c r="E1203" s="32" t="s">
        <v>74</v>
      </c>
      <c r="G1203" s="1">
        <v>0</v>
      </c>
      <c r="H1203" s="55"/>
      <c r="I1203" s="1">
        <v>0</v>
      </c>
      <c r="J1203" s="55"/>
      <c r="K1203" s="1">
        <v>29805.360000000001</v>
      </c>
      <c r="L1203" s="33" t="str">
        <f t="shared" si="605"/>
        <v>-</v>
      </c>
      <c r="M1203" s="1">
        <v>0</v>
      </c>
      <c r="N1203" s="55"/>
      <c r="O1203" s="1"/>
      <c r="P1203" s="55"/>
      <c r="Q1203" s="1">
        <v>0</v>
      </c>
      <c r="R1203" s="1"/>
      <c r="S1203" s="55"/>
      <c r="T1203" s="1"/>
      <c r="U1203" s="55"/>
    </row>
    <row r="1204" spans="1:25" hidden="1" x14ac:dyDescent="0.2">
      <c r="A1204" s="28" t="s">
        <v>573</v>
      </c>
      <c r="B1204" s="29">
        <v>51</v>
      </c>
      <c r="C1204" s="50" t="s">
        <v>296</v>
      </c>
      <c r="D1204" s="53">
        <v>4227</v>
      </c>
      <c r="E1204" s="32" t="s">
        <v>77</v>
      </c>
      <c r="G1204" s="1">
        <v>175000</v>
      </c>
      <c r="H1204" s="55"/>
      <c r="I1204" s="1">
        <v>175000</v>
      </c>
      <c r="J1204" s="55"/>
      <c r="K1204" s="1">
        <v>0</v>
      </c>
      <c r="L1204" s="33">
        <f t="shared" si="605"/>
        <v>0</v>
      </c>
      <c r="M1204" s="1">
        <v>0</v>
      </c>
      <c r="N1204" s="55"/>
      <c r="O1204" s="1"/>
      <c r="P1204" s="55"/>
      <c r="Q1204" s="1">
        <v>0</v>
      </c>
      <c r="R1204" s="1"/>
      <c r="S1204" s="55"/>
      <c r="T1204" s="1"/>
      <c r="U1204" s="55"/>
    </row>
    <row r="1205" spans="1:25" s="23" customFormat="1" ht="50.1" customHeight="1" x14ac:dyDescent="0.2">
      <c r="A1205" s="279" t="s">
        <v>575</v>
      </c>
      <c r="B1205" s="279"/>
      <c r="C1205" s="279"/>
      <c r="D1205" s="279"/>
      <c r="E1205" s="280" t="s">
        <v>576</v>
      </c>
      <c r="F1205" s="280"/>
      <c r="G1205" s="18">
        <f>G1206+G1261+G1254</f>
        <v>11630560</v>
      </c>
      <c r="H1205" s="18">
        <f>H1206+H1261+H1254</f>
        <v>6545000</v>
      </c>
      <c r="I1205" s="18">
        <f>I1206+I1261+I1254</f>
        <v>0</v>
      </c>
      <c r="J1205" s="18">
        <f>J1206+J1261+J1254</f>
        <v>0</v>
      </c>
      <c r="K1205" s="18">
        <f>K1206+K1261+K1254</f>
        <v>0</v>
      </c>
      <c r="L1205" s="19" t="str">
        <f t="shared" si="605"/>
        <v>-</v>
      </c>
      <c r="M1205" s="18">
        <f t="shared" ref="M1205:U1205" si="607">M1206+M1261+M1254</f>
        <v>6545000</v>
      </c>
      <c r="N1205" s="18">
        <f t="shared" si="607"/>
        <v>6545000</v>
      </c>
      <c r="O1205" s="18">
        <f t="shared" si="607"/>
        <v>11245000</v>
      </c>
      <c r="P1205" s="18">
        <f t="shared" si="607"/>
        <v>6980000</v>
      </c>
      <c r="Q1205" s="18">
        <f t="shared" si="607"/>
        <v>6545000</v>
      </c>
      <c r="R1205" s="18">
        <f t="shared" si="607"/>
        <v>6980000</v>
      </c>
      <c r="S1205" s="18">
        <f t="shared" si="607"/>
        <v>6980000</v>
      </c>
      <c r="T1205" s="18">
        <f t="shared" si="607"/>
        <v>6980000</v>
      </c>
      <c r="U1205" s="18">
        <f t="shared" si="607"/>
        <v>6980000</v>
      </c>
      <c r="V1205" s="21"/>
      <c r="W1205" s="21"/>
      <c r="X1205" s="21"/>
      <c r="Y1205" s="12"/>
    </row>
    <row r="1206" spans="1:25" s="23" customFormat="1" ht="78.75" x14ac:dyDescent="0.2">
      <c r="A1206" s="275" t="s">
        <v>176</v>
      </c>
      <c r="B1206" s="275"/>
      <c r="C1206" s="275"/>
      <c r="D1206" s="275"/>
      <c r="E1206" s="38" t="s">
        <v>577</v>
      </c>
      <c r="F1206" s="38" t="s">
        <v>578</v>
      </c>
      <c r="G1206" s="21">
        <f>G1207+G1209+G1211+G1214+G1218+G1224+G1233+G1238+G1241+G1243+G1245+G1250+G1252</f>
        <v>6245000</v>
      </c>
      <c r="H1206" s="21">
        <f>H1207+H1209+H1211+H1214+H1218+H1224+H1233+H1238+H1241+H1243+H1245+H1250+H1252</f>
        <v>6245000</v>
      </c>
      <c r="I1206" s="21">
        <f>I1207+I1209+I1211+I1214+I1218+I1224+I1233+I1238+I1241+I1243+I1245+I1250+I1252</f>
        <v>0</v>
      </c>
      <c r="J1206" s="21">
        <f>J1207+J1209+J1211+J1214+J1218+J1224+J1233+J1238+J1241+J1243+J1245+J1250+J1252</f>
        <v>0</v>
      </c>
      <c r="K1206" s="21">
        <f>K1207+K1209+K1211+K1214+K1218+K1224+K1233+K1238+K1241+K1243+K1245+K1250+K1252</f>
        <v>0</v>
      </c>
      <c r="L1206" s="22" t="str">
        <f t="shared" si="605"/>
        <v>-</v>
      </c>
      <c r="M1206" s="21">
        <f t="shared" ref="M1206:U1206" si="608">M1207+M1209+M1211+M1214+M1218+M1224+M1233+M1238+M1241+M1243+M1245+M1250+M1252</f>
        <v>6345000</v>
      </c>
      <c r="N1206" s="21">
        <f t="shared" si="608"/>
        <v>6345000</v>
      </c>
      <c r="O1206" s="21">
        <f t="shared" si="608"/>
        <v>6650000</v>
      </c>
      <c r="P1206" s="21">
        <f t="shared" si="608"/>
        <v>6650000</v>
      </c>
      <c r="Q1206" s="21">
        <f t="shared" si="608"/>
        <v>6345000</v>
      </c>
      <c r="R1206" s="21">
        <f t="shared" si="608"/>
        <v>6740000</v>
      </c>
      <c r="S1206" s="21">
        <f t="shared" si="608"/>
        <v>6740000</v>
      </c>
      <c r="T1206" s="21">
        <f t="shared" si="608"/>
        <v>6740000</v>
      </c>
      <c r="U1206" s="21">
        <f t="shared" si="608"/>
        <v>6740000</v>
      </c>
      <c r="V1206" s="21"/>
      <c r="W1206" s="21"/>
      <c r="X1206" s="21"/>
      <c r="Y1206" s="12"/>
    </row>
    <row r="1207" spans="1:25" s="23" customFormat="1" ht="15.75" hidden="1" x14ac:dyDescent="0.2">
      <c r="A1207" s="24" t="s">
        <v>566</v>
      </c>
      <c r="B1207" s="25">
        <v>11</v>
      </c>
      <c r="C1207" s="49" t="s">
        <v>296</v>
      </c>
      <c r="D1207" s="27">
        <v>311</v>
      </c>
      <c r="E1207" s="20"/>
      <c r="F1207" s="20"/>
      <c r="G1207" s="21">
        <f>SUM(G1208)</f>
        <v>1150000</v>
      </c>
      <c r="H1207" s="21">
        <f t="shared" ref="H1207:U1207" si="609">SUM(H1208)</f>
        <v>1150000</v>
      </c>
      <c r="I1207" s="21">
        <f t="shared" si="609"/>
        <v>0</v>
      </c>
      <c r="J1207" s="21">
        <f t="shared" si="609"/>
        <v>0</v>
      </c>
      <c r="K1207" s="21">
        <f t="shared" si="609"/>
        <v>0</v>
      </c>
      <c r="L1207" s="22" t="str">
        <f t="shared" si="605"/>
        <v>-</v>
      </c>
      <c r="M1207" s="21">
        <f t="shared" si="609"/>
        <v>1150000</v>
      </c>
      <c r="N1207" s="21">
        <f t="shared" si="609"/>
        <v>1150000</v>
      </c>
      <c r="O1207" s="21">
        <f t="shared" si="609"/>
        <v>1410000</v>
      </c>
      <c r="P1207" s="21">
        <f t="shared" si="609"/>
        <v>1410000</v>
      </c>
      <c r="Q1207" s="21">
        <f t="shared" si="609"/>
        <v>1150000</v>
      </c>
      <c r="R1207" s="21">
        <f t="shared" si="609"/>
        <v>1410000</v>
      </c>
      <c r="S1207" s="21">
        <f t="shared" si="609"/>
        <v>1410000</v>
      </c>
      <c r="T1207" s="21">
        <f t="shared" si="609"/>
        <v>1410000</v>
      </c>
      <c r="U1207" s="21">
        <f t="shared" si="609"/>
        <v>1410000</v>
      </c>
      <c r="V1207" s="21">
        <v>1680000</v>
      </c>
      <c r="W1207" s="21"/>
      <c r="X1207" s="21"/>
      <c r="Y1207" s="12" t="s">
        <v>579</v>
      </c>
    </row>
    <row r="1208" spans="1:25" s="23" customFormat="1" ht="15.75" hidden="1" x14ac:dyDescent="0.2">
      <c r="A1208" s="28" t="s">
        <v>566</v>
      </c>
      <c r="B1208" s="29">
        <v>11</v>
      </c>
      <c r="C1208" s="50" t="s">
        <v>296</v>
      </c>
      <c r="D1208" s="53" t="s">
        <v>526</v>
      </c>
      <c r="E1208" s="32" t="s">
        <v>33</v>
      </c>
      <c r="F1208" s="20"/>
      <c r="G1208" s="1">
        <v>1150000</v>
      </c>
      <c r="H1208" s="1">
        <v>1150000</v>
      </c>
      <c r="I1208" s="1"/>
      <c r="J1208" s="1"/>
      <c r="K1208" s="1"/>
      <c r="L1208" s="33" t="str">
        <f t="shared" si="605"/>
        <v>-</v>
      </c>
      <c r="M1208" s="1">
        <v>1150000</v>
      </c>
      <c r="N1208" s="1">
        <v>1150000</v>
      </c>
      <c r="O1208" s="1">
        <v>1410000</v>
      </c>
      <c r="P1208" s="1">
        <f>O1208</f>
        <v>1410000</v>
      </c>
      <c r="Q1208" s="1">
        <v>1150000</v>
      </c>
      <c r="R1208" s="1">
        <v>1410000</v>
      </c>
      <c r="S1208" s="1">
        <f>R1208</f>
        <v>1410000</v>
      </c>
      <c r="T1208" s="1">
        <v>1410000</v>
      </c>
      <c r="U1208" s="1">
        <f>T1208</f>
        <v>1410000</v>
      </c>
      <c r="V1208" s="21">
        <f>O1207+O1209+O1211</f>
        <v>1680000</v>
      </c>
      <c r="W1208" s="21"/>
      <c r="X1208" s="21"/>
      <c r="Y1208" s="12" t="s">
        <v>580</v>
      </c>
    </row>
    <row r="1209" spans="1:25" s="23" customFormat="1" ht="15.75" hidden="1" x14ac:dyDescent="0.2">
      <c r="A1209" s="24" t="s">
        <v>566</v>
      </c>
      <c r="B1209" s="25">
        <v>11</v>
      </c>
      <c r="C1209" s="49" t="s">
        <v>296</v>
      </c>
      <c r="D1209" s="40">
        <v>312</v>
      </c>
      <c r="E1209" s="20"/>
      <c r="F1209" s="20"/>
      <c r="G1209" s="21">
        <f>SUM(G1210)</f>
        <v>20000</v>
      </c>
      <c r="H1209" s="21">
        <f t="shared" ref="H1209:U1209" si="610">SUM(H1210)</f>
        <v>20000</v>
      </c>
      <c r="I1209" s="21">
        <f t="shared" si="610"/>
        <v>0</v>
      </c>
      <c r="J1209" s="21">
        <f t="shared" si="610"/>
        <v>0</v>
      </c>
      <c r="K1209" s="21">
        <f t="shared" si="610"/>
        <v>0</v>
      </c>
      <c r="L1209" s="22" t="str">
        <f t="shared" si="605"/>
        <v>-</v>
      </c>
      <c r="M1209" s="21">
        <f t="shared" si="610"/>
        <v>20000</v>
      </c>
      <c r="N1209" s="21">
        <f t="shared" si="610"/>
        <v>20000</v>
      </c>
      <c r="O1209" s="21">
        <f t="shared" si="610"/>
        <v>30000</v>
      </c>
      <c r="P1209" s="21">
        <f t="shared" si="610"/>
        <v>30000</v>
      </c>
      <c r="Q1209" s="21">
        <f t="shared" si="610"/>
        <v>20000</v>
      </c>
      <c r="R1209" s="21">
        <f t="shared" si="610"/>
        <v>30000</v>
      </c>
      <c r="S1209" s="21">
        <f t="shared" si="610"/>
        <v>30000</v>
      </c>
      <c r="T1209" s="21">
        <f t="shared" si="610"/>
        <v>30000</v>
      </c>
      <c r="U1209" s="21">
        <f t="shared" si="610"/>
        <v>30000</v>
      </c>
      <c r="V1209" s="1">
        <f>V1207-V1208</f>
        <v>0</v>
      </c>
      <c r="W1209" s="1"/>
      <c r="X1209" s="1"/>
      <c r="Y1209" s="65" t="s">
        <v>26</v>
      </c>
    </row>
    <row r="1210" spans="1:25" s="23" customFormat="1" ht="15.75" hidden="1" x14ac:dyDescent="0.2">
      <c r="A1210" s="28" t="s">
        <v>566</v>
      </c>
      <c r="B1210" s="29">
        <v>11</v>
      </c>
      <c r="C1210" s="50" t="s">
        <v>296</v>
      </c>
      <c r="D1210" s="53" t="s">
        <v>529</v>
      </c>
      <c r="E1210" s="32" t="s">
        <v>471</v>
      </c>
      <c r="F1210" s="20"/>
      <c r="G1210" s="1">
        <v>20000</v>
      </c>
      <c r="H1210" s="1">
        <v>20000</v>
      </c>
      <c r="I1210" s="1"/>
      <c r="J1210" s="1"/>
      <c r="K1210" s="1"/>
      <c r="L1210" s="33" t="str">
        <f t="shared" si="605"/>
        <v>-</v>
      </c>
      <c r="M1210" s="1">
        <v>20000</v>
      </c>
      <c r="N1210" s="1">
        <v>20000</v>
      </c>
      <c r="O1210" s="1">
        <v>30000</v>
      </c>
      <c r="P1210" s="1">
        <f>O1210</f>
        <v>30000</v>
      </c>
      <c r="Q1210" s="1">
        <v>20000</v>
      </c>
      <c r="R1210" s="1">
        <v>30000</v>
      </c>
      <c r="S1210" s="1">
        <f>R1210</f>
        <v>30000</v>
      </c>
      <c r="T1210" s="1">
        <v>30000</v>
      </c>
      <c r="U1210" s="1">
        <f>T1210</f>
        <v>30000</v>
      </c>
      <c r="V1210" s="21"/>
      <c r="W1210" s="21"/>
      <c r="X1210" s="21"/>
      <c r="Y1210" s="12"/>
    </row>
    <row r="1211" spans="1:25" s="23" customFormat="1" ht="15.75" hidden="1" x14ac:dyDescent="0.2">
      <c r="A1211" s="24" t="s">
        <v>566</v>
      </c>
      <c r="B1211" s="25">
        <v>11</v>
      </c>
      <c r="C1211" s="49" t="s">
        <v>296</v>
      </c>
      <c r="D1211" s="40">
        <v>313</v>
      </c>
      <c r="E1211" s="20"/>
      <c r="F1211" s="20"/>
      <c r="G1211" s="21">
        <f>SUM(G1212:G1213)</f>
        <v>193000</v>
      </c>
      <c r="H1211" s="21">
        <f>SUM(H1212:H1213)</f>
        <v>193000</v>
      </c>
      <c r="I1211" s="21">
        <f>SUM(I1212:I1213)</f>
        <v>0</v>
      </c>
      <c r="J1211" s="21">
        <f>SUM(J1212:J1213)</f>
        <v>0</v>
      </c>
      <c r="K1211" s="21">
        <f>SUM(K1212:K1213)</f>
        <v>0</v>
      </c>
      <c r="L1211" s="22" t="str">
        <f t="shared" si="605"/>
        <v>-</v>
      </c>
      <c r="M1211" s="21">
        <f t="shared" ref="M1211:U1211" si="611">SUM(M1212:M1213)</f>
        <v>193000</v>
      </c>
      <c r="N1211" s="21">
        <f t="shared" si="611"/>
        <v>193000</v>
      </c>
      <c r="O1211" s="21">
        <f t="shared" si="611"/>
        <v>240000</v>
      </c>
      <c r="P1211" s="21">
        <f t="shared" si="611"/>
        <v>240000</v>
      </c>
      <c r="Q1211" s="21">
        <f t="shared" si="611"/>
        <v>193000</v>
      </c>
      <c r="R1211" s="21">
        <f t="shared" si="611"/>
        <v>240000</v>
      </c>
      <c r="S1211" s="21">
        <f t="shared" si="611"/>
        <v>240000</v>
      </c>
      <c r="T1211" s="21">
        <f t="shared" si="611"/>
        <v>240000</v>
      </c>
      <c r="U1211" s="21">
        <f t="shared" si="611"/>
        <v>240000</v>
      </c>
      <c r="V1211" s="21"/>
      <c r="W1211" s="21"/>
      <c r="X1211" s="21"/>
      <c r="Y1211" s="12"/>
    </row>
    <row r="1212" spans="1:25" s="23" customFormat="1" ht="15.75" hidden="1" x14ac:dyDescent="0.2">
      <c r="A1212" s="28" t="s">
        <v>566</v>
      </c>
      <c r="B1212" s="29">
        <v>11</v>
      </c>
      <c r="C1212" s="50" t="s">
        <v>296</v>
      </c>
      <c r="D1212" s="53" t="s">
        <v>530</v>
      </c>
      <c r="E1212" s="32" t="s">
        <v>40</v>
      </c>
      <c r="F1212" s="20"/>
      <c r="G1212" s="1">
        <v>170000</v>
      </c>
      <c r="H1212" s="1">
        <v>170000</v>
      </c>
      <c r="I1212" s="1"/>
      <c r="J1212" s="1"/>
      <c r="K1212" s="1"/>
      <c r="L1212" s="33" t="str">
        <f t="shared" si="605"/>
        <v>-</v>
      </c>
      <c r="M1212" s="1">
        <v>170000</v>
      </c>
      <c r="N1212" s="1">
        <v>170000</v>
      </c>
      <c r="O1212" s="1">
        <v>200000</v>
      </c>
      <c r="P1212" s="1">
        <f>O1212</f>
        <v>200000</v>
      </c>
      <c r="Q1212" s="1">
        <v>170000</v>
      </c>
      <c r="R1212" s="1">
        <v>200000</v>
      </c>
      <c r="S1212" s="1">
        <f>R1212</f>
        <v>200000</v>
      </c>
      <c r="T1212" s="1">
        <v>200000</v>
      </c>
      <c r="U1212" s="1">
        <f>T1212</f>
        <v>200000</v>
      </c>
      <c r="V1212" s="21"/>
      <c r="W1212" s="21"/>
      <c r="X1212" s="21"/>
      <c r="Y1212" s="12"/>
    </row>
    <row r="1213" spans="1:25" s="23" customFormat="1" ht="30" hidden="1" x14ac:dyDescent="0.2">
      <c r="A1213" s="28" t="s">
        <v>566</v>
      </c>
      <c r="B1213" s="29">
        <v>11</v>
      </c>
      <c r="C1213" s="50" t="s">
        <v>296</v>
      </c>
      <c r="D1213" s="53" t="s">
        <v>569</v>
      </c>
      <c r="E1213" s="32" t="s">
        <v>41</v>
      </c>
      <c r="F1213" s="20"/>
      <c r="G1213" s="1">
        <v>23000</v>
      </c>
      <c r="H1213" s="1">
        <v>23000</v>
      </c>
      <c r="I1213" s="1"/>
      <c r="J1213" s="1"/>
      <c r="K1213" s="1"/>
      <c r="L1213" s="33" t="str">
        <f t="shared" si="605"/>
        <v>-</v>
      </c>
      <c r="M1213" s="1">
        <v>23000</v>
      </c>
      <c r="N1213" s="1">
        <v>23000</v>
      </c>
      <c r="O1213" s="1">
        <v>40000</v>
      </c>
      <c r="P1213" s="1">
        <f>O1213</f>
        <v>40000</v>
      </c>
      <c r="Q1213" s="1">
        <v>23000</v>
      </c>
      <c r="R1213" s="1">
        <v>40000</v>
      </c>
      <c r="S1213" s="1">
        <f>R1213</f>
        <v>40000</v>
      </c>
      <c r="T1213" s="1">
        <v>40000</v>
      </c>
      <c r="U1213" s="1">
        <f>T1213</f>
        <v>40000</v>
      </c>
      <c r="V1213" s="21"/>
      <c r="W1213" s="21"/>
      <c r="X1213" s="21"/>
      <c r="Y1213" s="12"/>
    </row>
    <row r="1214" spans="1:25" s="23" customFormat="1" ht="15.75" hidden="1" x14ac:dyDescent="0.2">
      <c r="A1214" s="24" t="s">
        <v>566</v>
      </c>
      <c r="B1214" s="25">
        <v>11</v>
      </c>
      <c r="C1214" s="49" t="s">
        <v>296</v>
      </c>
      <c r="D1214" s="40">
        <v>321</v>
      </c>
      <c r="E1214" s="20"/>
      <c r="F1214" s="20"/>
      <c r="G1214" s="21">
        <f>SUM(G1215:G1217)</f>
        <v>860000</v>
      </c>
      <c r="H1214" s="21">
        <f>SUM(H1215:H1217)</f>
        <v>860000</v>
      </c>
      <c r="I1214" s="21">
        <f>SUM(I1215:I1217)</f>
        <v>0</v>
      </c>
      <c r="J1214" s="21">
        <f>SUM(J1215:J1217)</f>
        <v>0</v>
      </c>
      <c r="K1214" s="21">
        <f>SUM(K1215:K1217)</f>
        <v>0</v>
      </c>
      <c r="L1214" s="22" t="str">
        <f t="shared" si="605"/>
        <v>-</v>
      </c>
      <c r="M1214" s="21">
        <f t="shared" ref="M1214:U1214" si="612">SUM(M1215:M1217)</f>
        <v>860000</v>
      </c>
      <c r="N1214" s="21">
        <f t="shared" si="612"/>
        <v>860000</v>
      </c>
      <c r="O1214" s="21">
        <f t="shared" si="612"/>
        <v>880000</v>
      </c>
      <c r="P1214" s="21">
        <f t="shared" si="612"/>
        <v>880000</v>
      </c>
      <c r="Q1214" s="21">
        <f t="shared" si="612"/>
        <v>860000</v>
      </c>
      <c r="R1214" s="21">
        <f t="shared" si="612"/>
        <v>970000</v>
      </c>
      <c r="S1214" s="21">
        <f t="shared" si="612"/>
        <v>970000</v>
      </c>
      <c r="T1214" s="21">
        <f t="shared" si="612"/>
        <v>970000</v>
      </c>
      <c r="U1214" s="21">
        <f t="shared" si="612"/>
        <v>970000</v>
      </c>
      <c r="V1214" s="21"/>
      <c r="W1214" s="21"/>
      <c r="X1214" s="21"/>
      <c r="Y1214" s="12"/>
    </row>
    <row r="1215" spans="1:25" s="23" customFormat="1" ht="15.75" hidden="1" x14ac:dyDescent="0.2">
      <c r="A1215" s="28" t="s">
        <v>566</v>
      </c>
      <c r="B1215" s="29">
        <v>11</v>
      </c>
      <c r="C1215" s="50" t="s">
        <v>296</v>
      </c>
      <c r="D1215" s="53" t="s">
        <v>510</v>
      </c>
      <c r="E1215" s="32" t="s">
        <v>42</v>
      </c>
      <c r="F1215" s="20"/>
      <c r="G1215" s="1">
        <v>500000</v>
      </c>
      <c r="H1215" s="1">
        <v>500000</v>
      </c>
      <c r="I1215" s="1"/>
      <c r="J1215" s="1"/>
      <c r="K1215" s="1"/>
      <c r="L1215" s="33" t="str">
        <f t="shared" si="605"/>
        <v>-</v>
      </c>
      <c r="M1215" s="1">
        <v>500000</v>
      </c>
      <c r="N1215" s="1">
        <v>500000</v>
      </c>
      <c r="O1215" s="1">
        <v>600000</v>
      </c>
      <c r="P1215" s="1">
        <f>O1215</f>
        <v>600000</v>
      </c>
      <c r="Q1215" s="1">
        <v>500000</v>
      </c>
      <c r="R1215" s="1">
        <v>650000</v>
      </c>
      <c r="S1215" s="1">
        <f>R1215</f>
        <v>650000</v>
      </c>
      <c r="T1215" s="1">
        <v>650000</v>
      </c>
      <c r="U1215" s="1">
        <f>T1215</f>
        <v>650000</v>
      </c>
      <c r="V1215" s="21"/>
      <c r="W1215" s="21"/>
      <c r="X1215" s="21"/>
      <c r="Y1215" s="12"/>
    </row>
    <row r="1216" spans="1:25" s="23" customFormat="1" ht="30" hidden="1" x14ac:dyDescent="0.2">
      <c r="A1216" s="28" t="s">
        <v>566</v>
      </c>
      <c r="B1216" s="29">
        <v>11</v>
      </c>
      <c r="C1216" s="50" t="s">
        <v>296</v>
      </c>
      <c r="D1216" s="53" t="s">
        <v>531</v>
      </c>
      <c r="E1216" s="32" t="s">
        <v>43</v>
      </c>
      <c r="F1216" s="20"/>
      <c r="G1216" s="1">
        <v>60000</v>
      </c>
      <c r="H1216" s="1">
        <v>60000</v>
      </c>
      <c r="I1216" s="1"/>
      <c r="J1216" s="1"/>
      <c r="K1216" s="1"/>
      <c r="L1216" s="33" t="str">
        <f t="shared" si="605"/>
        <v>-</v>
      </c>
      <c r="M1216" s="1">
        <v>60000</v>
      </c>
      <c r="N1216" s="1">
        <v>60000</v>
      </c>
      <c r="O1216" s="1">
        <v>70000</v>
      </c>
      <c r="P1216" s="1">
        <f>O1216</f>
        <v>70000</v>
      </c>
      <c r="Q1216" s="1">
        <v>60000</v>
      </c>
      <c r="R1216" s="1">
        <v>70000</v>
      </c>
      <c r="S1216" s="1">
        <f>R1216</f>
        <v>70000</v>
      </c>
      <c r="T1216" s="1">
        <v>70000</v>
      </c>
      <c r="U1216" s="1">
        <f>T1216</f>
        <v>70000</v>
      </c>
      <c r="V1216" s="21"/>
      <c r="W1216" s="21"/>
      <c r="X1216" s="21"/>
      <c r="Y1216" s="12"/>
    </row>
    <row r="1217" spans="1:25" s="23" customFormat="1" ht="15.75" hidden="1" x14ac:dyDescent="0.2">
      <c r="A1217" s="28" t="s">
        <v>566</v>
      </c>
      <c r="B1217" s="29">
        <v>11</v>
      </c>
      <c r="C1217" s="50" t="s">
        <v>296</v>
      </c>
      <c r="D1217" s="53" t="s">
        <v>532</v>
      </c>
      <c r="E1217" s="32" t="s">
        <v>44</v>
      </c>
      <c r="F1217" s="20"/>
      <c r="G1217" s="1">
        <v>300000</v>
      </c>
      <c r="H1217" s="1">
        <v>300000</v>
      </c>
      <c r="I1217" s="1"/>
      <c r="J1217" s="1"/>
      <c r="K1217" s="1"/>
      <c r="L1217" s="33" t="str">
        <f t="shared" si="605"/>
        <v>-</v>
      </c>
      <c r="M1217" s="1">
        <v>300000</v>
      </c>
      <c r="N1217" s="1">
        <v>300000</v>
      </c>
      <c r="O1217" s="1">
        <v>210000</v>
      </c>
      <c r="P1217" s="1">
        <f>O1217</f>
        <v>210000</v>
      </c>
      <c r="Q1217" s="1">
        <v>300000</v>
      </c>
      <c r="R1217" s="1">
        <v>250000</v>
      </c>
      <c r="S1217" s="1">
        <f>R1217</f>
        <v>250000</v>
      </c>
      <c r="T1217" s="1">
        <v>250000</v>
      </c>
      <c r="U1217" s="1">
        <f>T1217</f>
        <v>250000</v>
      </c>
      <c r="V1217" s="21"/>
      <c r="W1217" s="21"/>
      <c r="X1217" s="21"/>
      <c r="Y1217" s="12"/>
    </row>
    <row r="1218" spans="1:25" s="23" customFormat="1" ht="15.75" hidden="1" x14ac:dyDescent="0.2">
      <c r="A1218" s="24" t="s">
        <v>566</v>
      </c>
      <c r="B1218" s="25">
        <v>11</v>
      </c>
      <c r="C1218" s="49" t="s">
        <v>296</v>
      </c>
      <c r="D1218" s="40">
        <v>322</v>
      </c>
      <c r="E1218" s="20"/>
      <c r="F1218" s="20"/>
      <c r="G1218" s="21">
        <f>SUM(G1219:G1223)</f>
        <v>370000</v>
      </c>
      <c r="H1218" s="21">
        <f>SUM(H1219:H1223)</f>
        <v>370000</v>
      </c>
      <c r="I1218" s="21">
        <f>SUM(I1219:I1223)</f>
        <v>0</v>
      </c>
      <c r="J1218" s="21">
        <f>SUM(J1219:J1223)</f>
        <v>0</v>
      </c>
      <c r="K1218" s="21">
        <f>SUM(K1219:K1223)</f>
        <v>0</v>
      </c>
      <c r="L1218" s="22" t="str">
        <f t="shared" si="605"/>
        <v>-</v>
      </c>
      <c r="M1218" s="21">
        <f t="shared" ref="M1218:U1218" si="613">SUM(M1219:M1223)</f>
        <v>390000</v>
      </c>
      <c r="N1218" s="21">
        <f t="shared" si="613"/>
        <v>390000</v>
      </c>
      <c r="O1218" s="21">
        <f t="shared" si="613"/>
        <v>440000</v>
      </c>
      <c r="P1218" s="21">
        <f t="shared" si="613"/>
        <v>440000</v>
      </c>
      <c r="Q1218" s="21">
        <f t="shared" si="613"/>
        <v>390000</v>
      </c>
      <c r="R1218" s="21">
        <f t="shared" si="613"/>
        <v>440000</v>
      </c>
      <c r="S1218" s="21">
        <f t="shared" si="613"/>
        <v>440000</v>
      </c>
      <c r="T1218" s="21">
        <f t="shared" si="613"/>
        <v>440000</v>
      </c>
      <c r="U1218" s="21">
        <f t="shared" si="613"/>
        <v>440000</v>
      </c>
      <c r="V1218" s="21"/>
      <c r="W1218" s="21"/>
      <c r="X1218" s="21"/>
      <c r="Y1218" s="12"/>
    </row>
    <row r="1219" spans="1:25" s="23" customFormat="1" ht="15.75" hidden="1" x14ac:dyDescent="0.2">
      <c r="A1219" s="28" t="s">
        <v>566</v>
      </c>
      <c r="B1219" s="29">
        <v>11</v>
      </c>
      <c r="C1219" s="50" t="s">
        <v>296</v>
      </c>
      <c r="D1219" s="53" t="s">
        <v>534</v>
      </c>
      <c r="E1219" s="32" t="s">
        <v>297</v>
      </c>
      <c r="F1219" s="20"/>
      <c r="G1219" s="1">
        <v>50000</v>
      </c>
      <c r="H1219" s="1">
        <v>50000</v>
      </c>
      <c r="I1219" s="1"/>
      <c r="J1219" s="1"/>
      <c r="K1219" s="1"/>
      <c r="L1219" s="33" t="str">
        <f t="shared" si="605"/>
        <v>-</v>
      </c>
      <c r="M1219" s="1">
        <v>50000</v>
      </c>
      <c r="N1219" s="1">
        <v>50000</v>
      </c>
      <c r="O1219" s="1">
        <v>70000</v>
      </c>
      <c r="P1219" s="1">
        <f>O1219</f>
        <v>70000</v>
      </c>
      <c r="Q1219" s="1">
        <v>50000</v>
      </c>
      <c r="R1219" s="1">
        <v>70000</v>
      </c>
      <c r="S1219" s="1">
        <f>R1219</f>
        <v>70000</v>
      </c>
      <c r="T1219" s="1">
        <v>70000</v>
      </c>
      <c r="U1219" s="1">
        <f>T1219</f>
        <v>70000</v>
      </c>
      <c r="V1219" s="21"/>
      <c r="W1219" s="21"/>
      <c r="X1219" s="21"/>
      <c r="Y1219" s="12"/>
    </row>
    <row r="1220" spans="1:25" s="23" customFormat="1" ht="15.75" hidden="1" x14ac:dyDescent="0.2">
      <c r="A1220" s="28" t="s">
        <v>566</v>
      </c>
      <c r="B1220" s="29">
        <v>11</v>
      </c>
      <c r="C1220" s="50" t="s">
        <v>296</v>
      </c>
      <c r="D1220" s="53" t="s">
        <v>535</v>
      </c>
      <c r="E1220" s="32" t="s">
        <v>48</v>
      </c>
      <c r="F1220" s="20"/>
      <c r="G1220" s="1">
        <v>170000</v>
      </c>
      <c r="H1220" s="1">
        <v>170000</v>
      </c>
      <c r="I1220" s="1"/>
      <c r="J1220" s="1"/>
      <c r="K1220" s="1"/>
      <c r="L1220" s="33" t="str">
        <f t="shared" si="605"/>
        <v>-</v>
      </c>
      <c r="M1220" s="1">
        <v>190000</v>
      </c>
      <c r="N1220" s="1">
        <v>190000</v>
      </c>
      <c r="O1220" s="1">
        <v>150000</v>
      </c>
      <c r="P1220" s="1">
        <f>O1220</f>
        <v>150000</v>
      </c>
      <c r="Q1220" s="1">
        <v>190000</v>
      </c>
      <c r="R1220" s="1">
        <v>150000</v>
      </c>
      <c r="S1220" s="1">
        <f>R1220</f>
        <v>150000</v>
      </c>
      <c r="T1220" s="1">
        <v>150000</v>
      </c>
      <c r="U1220" s="1">
        <f>T1220</f>
        <v>150000</v>
      </c>
      <c r="V1220" s="21"/>
      <c r="W1220" s="21"/>
      <c r="X1220" s="21"/>
      <c r="Y1220" s="12"/>
    </row>
    <row r="1221" spans="1:25" s="23" customFormat="1" ht="30" hidden="1" x14ac:dyDescent="0.2">
      <c r="A1221" s="28" t="s">
        <v>566</v>
      </c>
      <c r="B1221" s="29">
        <v>11</v>
      </c>
      <c r="C1221" s="50" t="s">
        <v>296</v>
      </c>
      <c r="D1221" s="53" t="s">
        <v>570</v>
      </c>
      <c r="E1221" s="32" t="s">
        <v>155</v>
      </c>
      <c r="F1221" s="20"/>
      <c r="G1221" s="1">
        <v>60000</v>
      </c>
      <c r="H1221" s="1">
        <v>60000</v>
      </c>
      <c r="I1221" s="1"/>
      <c r="J1221" s="1"/>
      <c r="K1221" s="1"/>
      <c r="L1221" s="33" t="str">
        <f t="shared" si="605"/>
        <v>-</v>
      </c>
      <c r="M1221" s="1">
        <v>60000</v>
      </c>
      <c r="N1221" s="1">
        <v>60000</v>
      </c>
      <c r="O1221" s="1">
        <v>100000</v>
      </c>
      <c r="P1221" s="1">
        <f>O1221</f>
        <v>100000</v>
      </c>
      <c r="Q1221" s="1">
        <v>60000</v>
      </c>
      <c r="R1221" s="1">
        <v>100000</v>
      </c>
      <c r="S1221" s="1">
        <f>R1221</f>
        <v>100000</v>
      </c>
      <c r="T1221" s="1">
        <v>100000</v>
      </c>
      <c r="U1221" s="1">
        <f>T1221</f>
        <v>100000</v>
      </c>
      <c r="V1221" s="21"/>
      <c r="W1221" s="21"/>
      <c r="X1221" s="21"/>
      <c r="Y1221" s="12"/>
    </row>
    <row r="1222" spans="1:25" s="23" customFormat="1" ht="15.75" hidden="1" x14ac:dyDescent="0.2">
      <c r="A1222" s="28" t="s">
        <v>566</v>
      </c>
      <c r="B1222" s="29">
        <v>11</v>
      </c>
      <c r="C1222" s="50" t="s">
        <v>296</v>
      </c>
      <c r="D1222" s="53" t="s">
        <v>536</v>
      </c>
      <c r="E1222" s="32" t="s">
        <v>473</v>
      </c>
      <c r="F1222" s="20"/>
      <c r="G1222" s="1">
        <v>50000</v>
      </c>
      <c r="H1222" s="1">
        <v>50000</v>
      </c>
      <c r="I1222" s="1"/>
      <c r="J1222" s="1"/>
      <c r="K1222" s="1"/>
      <c r="L1222" s="33" t="str">
        <f t="shared" si="605"/>
        <v>-</v>
      </c>
      <c r="M1222" s="1">
        <v>50000</v>
      </c>
      <c r="N1222" s="1">
        <v>50000</v>
      </c>
      <c r="O1222" s="1">
        <v>50000</v>
      </c>
      <c r="P1222" s="1">
        <f>O1222</f>
        <v>50000</v>
      </c>
      <c r="Q1222" s="1">
        <v>50000</v>
      </c>
      <c r="R1222" s="1">
        <v>50000</v>
      </c>
      <c r="S1222" s="1">
        <f>R1222</f>
        <v>50000</v>
      </c>
      <c r="T1222" s="1">
        <v>50000</v>
      </c>
      <c r="U1222" s="1">
        <f>T1222</f>
        <v>50000</v>
      </c>
      <c r="V1222" s="21"/>
      <c r="W1222" s="21"/>
      <c r="X1222" s="21"/>
      <c r="Y1222" s="12"/>
    </row>
    <row r="1223" spans="1:25" s="23" customFormat="1" ht="15.75" hidden="1" x14ac:dyDescent="0.2">
      <c r="A1223" s="28" t="s">
        <v>566</v>
      </c>
      <c r="B1223" s="29">
        <v>11</v>
      </c>
      <c r="C1223" s="50" t="s">
        <v>296</v>
      </c>
      <c r="D1223" s="53" t="s">
        <v>571</v>
      </c>
      <c r="E1223" s="32" t="s">
        <v>51</v>
      </c>
      <c r="F1223" s="20"/>
      <c r="G1223" s="1">
        <v>40000</v>
      </c>
      <c r="H1223" s="1">
        <v>40000</v>
      </c>
      <c r="I1223" s="1"/>
      <c r="J1223" s="1"/>
      <c r="K1223" s="1"/>
      <c r="L1223" s="33" t="str">
        <f t="shared" si="605"/>
        <v>-</v>
      </c>
      <c r="M1223" s="1">
        <v>40000</v>
      </c>
      <c r="N1223" s="1">
        <v>40000</v>
      </c>
      <c r="O1223" s="1">
        <v>70000</v>
      </c>
      <c r="P1223" s="1">
        <f>O1223</f>
        <v>70000</v>
      </c>
      <c r="Q1223" s="1">
        <v>40000</v>
      </c>
      <c r="R1223" s="1">
        <v>70000</v>
      </c>
      <c r="S1223" s="1">
        <f>R1223</f>
        <v>70000</v>
      </c>
      <c r="T1223" s="1">
        <v>70000</v>
      </c>
      <c r="U1223" s="1">
        <f>T1223</f>
        <v>70000</v>
      </c>
      <c r="V1223" s="21"/>
      <c r="W1223" s="21"/>
      <c r="X1223" s="21"/>
      <c r="Y1223" s="12"/>
    </row>
    <row r="1224" spans="1:25" s="23" customFormat="1" ht="15.75" hidden="1" x14ac:dyDescent="0.2">
      <c r="A1224" s="24" t="s">
        <v>566</v>
      </c>
      <c r="B1224" s="25">
        <v>11</v>
      </c>
      <c r="C1224" s="49" t="s">
        <v>296</v>
      </c>
      <c r="D1224" s="40">
        <v>323</v>
      </c>
      <c r="E1224" s="20"/>
      <c r="F1224" s="20"/>
      <c r="G1224" s="21">
        <f>SUM(G1225:G1232)</f>
        <v>2200000</v>
      </c>
      <c r="H1224" s="21">
        <f>SUM(H1225:H1232)</f>
        <v>2200000</v>
      </c>
      <c r="I1224" s="21">
        <f>SUM(I1225:I1232)</f>
        <v>0</v>
      </c>
      <c r="J1224" s="21">
        <f>SUM(J1225:J1232)</f>
        <v>0</v>
      </c>
      <c r="K1224" s="21">
        <f>SUM(K1225:K1232)</f>
        <v>0</v>
      </c>
      <c r="L1224" s="22" t="str">
        <f t="shared" si="605"/>
        <v>-</v>
      </c>
      <c r="M1224" s="21">
        <f t="shared" ref="M1224:U1224" si="614">SUM(M1225:M1232)</f>
        <v>2220000</v>
      </c>
      <c r="N1224" s="21">
        <f t="shared" si="614"/>
        <v>2220000</v>
      </c>
      <c r="O1224" s="21">
        <f t="shared" si="614"/>
        <v>2400000</v>
      </c>
      <c r="P1224" s="21">
        <f t="shared" si="614"/>
        <v>2400000</v>
      </c>
      <c r="Q1224" s="21">
        <f t="shared" si="614"/>
        <v>2220000</v>
      </c>
      <c r="R1224" s="21">
        <f t="shared" si="614"/>
        <v>2400000</v>
      </c>
      <c r="S1224" s="21">
        <f t="shared" si="614"/>
        <v>2400000</v>
      </c>
      <c r="T1224" s="21">
        <f t="shared" si="614"/>
        <v>2400000</v>
      </c>
      <c r="U1224" s="21">
        <f t="shared" si="614"/>
        <v>2400000</v>
      </c>
      <c r="V1224" s="21"/>
      <c r="W1224" s="21"/>
      <c r="X1224" s="21"/>
      <c r="Y1224" s="12"/>
    </row>
    <row r="1225" spans="1:25" s="23" customFormat="1" ht="15.75" hidden="1" x14ac:dyDescent="0.2">
      <c r="A1225" s="28" t="s">
        <v>566</v>
      </c>
      <c r="B1225" s="29">
        <v>11</v>
      </c>
      <c r="C1225" s="50" t="s">
        <v>296</v>
      </c>
      <c r="D1225" s="53" t="s">
        <v>537</v>
      </c>
      <c r="E1225" s="32" t="s">
        <v>52</v>
      </c>
      <c r="F1225" s="20"/>
      <c r="G1225" s="1">
        <v>160000</v>
      </c>
      <c r="H1225" s="1">
        <v>160000</v>
      </c>
      <c r="I1225" s="1"/>
      <c r="J1225" s="1"/>
      <c r="K1225" s="1"/>
      <c r="L1225" s="33" t="str">
        <f t="shared" si="605"/>
        <v>-</v>
      </c>
      <c r="M1225" s="1">
        <v>160000</v>
      </c>
      <c r="N1225" s="1">
        <v>160000</v>
      </c>
      <c r="O1225" s="1">
        <v>120000</v>
      </c>
      <c r="P1225" s="1">
        <f t="shared" ref="P1225:P1232" si="615">O1225</f>
        <v>120000</v>
      </c>
      <c r="Q1225" s="1">
        <v>160000</v>
      </c>
      <c r="R1225" s="1">
        <v>120000</v>
      </c>
      <c r="S1225" s="1">
        <f t="shared" ref="S1225:S1232" si="616">R1225</f>
        <v>120000</v>
      </c>
      <c r="T1225" s="76">
        <v>120000</v>
      </c>
      <c r="U1225" s="1">
        <f t="shared" ref="U1225:U1232" si="617">T1225</f>
        <v>120000</v>
      </c>
      <c r="V1225" s="21"/>
      <c r="W1225" s="21"/>
      <c r="X1225" s="21"/>
      <c r="Y1225" s="12"/>
    </row>
    <row r="1226" spans="1:25" s="23" customFormat="1" ht="15.75" hidden="1" x14ac:dyDescent="0.2">
      <c r="A1226" s="28" t="s">
        <v>566</v>
      </c>
      <c r="B1226" s="29">
        <v>11</v>
      </c>
      <c r="C1226" s="50" t="s">
        <v>296</v>
      </c>
      <c r="D1226" s="53" t="s">
        <v>538</v>
      </c>
      <c r="E1226" s="32" t="s">
        <v>53</v>
      </c>
      <c r="F1226" s="20"/>
      <c r="G1226" s="1">
        <v>70000</v>
      </c>
      <c r="H1226" s="1">
        <v>70000</v>
      </c>
      <c r="I1226" s="1"/>
      <c r="J1226" s="1"/>
      <c r="K1226" s="1"/>
      <c r="L1226" s="33" t="str">
        <f t="shared" si="605"/>
        <v>-</v>
      </c>
      <c r="M1226" s="1">
        <v>70000</v>
      </c>
      <c r="N1226" s="1">
        <v>70000</v>
      </c>
      <c r="O1226" s="1">
        <v>150000</v>
      </c>
      <c r="P1226" s="1">
        <f t="shared" si="615"/>
        <v>150000</v>
      </c>
      <c r="Q1226" s="1">
        <v>70000</v>
      </c>
      <c r="R1226" s="1">
        <v>150000</v>
      </c>
      <c r="S1226" s="1">
        <f t="shared" si="616"/>
        <v>150000</v>
      </c>
      <c r="T1226" s="1">
        <v>150000</v>
      </c>
      <c r="U1226" s="1">
        <f t="shared" si="617"/>
        <v>150000</v>
      </c>
      <c r="V1226" s="21"/>
      <c r="W1226" s="21"/>
      <c r="X1226" s="21"/>
      <c r="Y1226" s="12"/>
    </row>
    <row r="1227" spans="1:25" s="23" customFormat="1" ht="15.75" hidden="1" x14ac:dyDescent="0.2">
      <c r="A1227" s="28" t="s">
        <v>566</v>
      </c>
      <c r="B1227" s="29">
        <v>11</v>
      </c>
      <c r="C1227" s="50" t="s">
        <v>296</v>
      </c>
      <c r="D1227" s="53" t="s">
        <v>539</v>
      </c>
      <c r="E1227" s="32" t="s">
        <v>54</v>
      </c>
      <c r="F1227" s="20"/>
      <c r="G1227" s="1">
        <v>30000</v>
      </c>
      <c r="H1227" s="1">
        <v>30000</v>
      </c>
      <c r="I1227" s="1"/>
      <c r="J1227" s="1"/>
      <c r="K1227" s="1"/>
      <c r="L1227" s="33" t="str">
        <f t="shared" si="605"/>
        <v>-</v>
      </c>
      <c r="M1227" s="1">
        <v>30000</v>
      </c>
      <c r="N1227" s="1">
        <v>30000</v>
      </c>
      <c r="O1227" s="1">
        <v>20000</v>
      </c>
      <c r="P1227" s="1">
        <f t="shared" si="615"/>
        <v>20000</v>
      </c>
      <c r="Q1227" s="1">
        <v>30000</v>
      </c>
      <c r="R1227" s="1">
        <v>20000</v>
      </c>
      <c r="S1227" s="1">
        <f t="shared" si="616"/>
        <v>20000</v>
      </c>
      <c r="T1227" s="1">
        <v>20000</v>
      </c>
      <c r="U1227" s="1">
        <f t="shared" si="617"/>
        <v>20000</v>
      </c>
      <c r="V1227" s="21"/>
      <c r="W1227" s="21"/>
      <c r="X1227" s="21"/>
      <c r="Y1227" s="12"/>
    </row>
    <row r="1228" spans="1:25" s="23" customFormat="1" ht="15.75" hidden="1" x14ac:dyDescent="0.2">
      <c r="A1228" s="28" t="s">
        <v>566</v>
      </c>
      <c r="B1228" s="29">
        <v>11</v>
      </c>
      <c r="C1228" s="50" t="s">
        <v>296</v>
      </c>
      <c r="D1228" s="53" t="s">
        <v>540</v>
      </c>
      <c r="E1228" s="32" t="s">
        <v>55</v>
      </c>
      <c r="F1228" s="20"/>
      <c r="G1228" s="1">
        <v>70000</v>
      </c>
      <c r="H1228" s="1">
        <v>70000</v>
      </c>
      <c r="I1228" s="1"/>
      <c r="J1228" s="1"/>
      <c r="K1228" s="1"/>
      <c r="L1228" s="33" t="str">
        <f t="shared" si="605"/>
        <v>-</v>
      </c>
      <c r="M1228" s="1">
        <v>70000</v>
      </c>
      <c r="N1228" s="1">
        <v>70000</v>
      </c>
      <c r="O1228" s="1">
        <v>90000</v>
      </c>
      <c r="P1228" s="1">
        <f t="shared" si="615"/>
        <v>90000</v>
      </c>
      <c r="Q1228" s="1">
        <v>70000</v>
      </c>
      <c r="R1228" s="1">
        <v>90000</v>
      </c>
      <c r="S1228" s="1">
        <f t="shared" si="616"/>
        <v>90000</v>
      </c>
      <c r="T1228" s="1">
        <v>90000</v>
      </c>
      <c r="U1228" s="1">
        <f t="shared" si="617"/>
        <v>90000</v>
      </c>
      <c r="V1228" s="21"/>
      <c r="W1228" s="21"/>
      <c r="X1228" s="21"/>
      <c r="Y1228" s="12"/>
    </row>
    <row r="1229" spans="1:25" s="23" customFormat="1" ht="15.75" hidden="1" x14ac:dyDescent="0.2">
      <c r="A1229" s="28" t="s">
        <v>566</v>
      </c>
      <c r="B1229" s="29">
        <v>11</v>
      </c>
      <c r="C1229" s="50" t="s">
        <v>296</v>
      </c>
      <c r="D1229" s="53" t="s">
        <v>541</v>
      </c>
      <c r="E1229" s="32" t="s">
        <v>56</v>
      </c>
      <c r="F1229" s="20"/>
      <c r="G1229" s="1">
        <v>100000</v>
      </c>
      <c r="H1229" s="1">
        <v>100000</v>
      </c>
      <c r="I1229" s="1"/>
      <c r="J1229" s="1"/>
      <c r="K1229" s="1"/>
      <c r="L1229" s="33" t="str">
        <f t="shared" si="605"/>
        <v>-</v>
      </c>
      <c r="M1229" s="1">
        <v>100000</v>
      </c>
      <c r="N1229" s="1">
        <v>100000</v>
      </c>
      <c r="O1229" s="1">
        <v>270000</v>
      </c>
      <c r="P1229" s="1">
        <f t="shared" si="615"/>
        <v>270000</v>
      </c>
      <c r="Q1229" s="1">
        <v>100000</v>
      </c>
      <c r="R1229" s="1">
        <v>270000</v>
      </c>
      <c r="S1229" s="1">
        <f t="shared" si="616"/>
        <v>270000</v>
      </c>
      <c r="T1229" s="1">
        <v>270000</v>
      </c>
      <c r="U1229" s="1">
        <f t="shared" si="617"/>
        <v>270000</v>
      </c>
      <c r="V1229" s="21"/>
      <c r="W1229" s="21"/>
      <c r="X1229" s="21"/>
      <c r="Y1229" s="12"/>
    </row>
    <row r="1230" spans="1:25" s="23" customFormat="1" ht="15.75" hidden="1" x14ac:dyDescent="0.2">
      <c r="A1230" s="28" t="s">
        <v>566</v>
      </c>
      <c r="B1230" s="29">
        <v>11</v>
      </c>
      <c r="C1230" s="50" t="s">
        <v>296</v>
      </c>
      <c r="D1230" s="53" t="s">
        <v>511</v>
      </c>
      <c r="E1230" s="32" t="s">
        <v>58</v>
      </c>
      <c r="F1230" s="20"/>
      <c r="G1230" s="1">
        <v>150000</v>
      </c>
      <c r="H1230" s="1">
        <v>150000</v>
      </c>
      <c r="I1230" s="1"/>
      <c r="J1230" s="1"/>
      <c r="K1230" s="1"/>
      <c r="L1230" s="33" t="str">
        <f t="shared" si="605"/>
        <v>-</v>
      </c>
      <c r="M1230" s="1">
        <v>150000</v>
      </c>
      <c r="N1230" s="1">
        <v>150000</v>
      </c>
      <c r="O1230" s="1">
        <v>150000</v>
      </c>
      <c r="P1230" s="1">
        <f t="shared" si="615"/>
        <v>150000</v>
      </c>
      <c r="Q1230" s="1">
        <v>150000</v>
      </c>
      <c r="R1230" s="1">
        <v>150000</v>
      </c>
      <c r="S1230" s="1">
        <f t="shared" si="616"/>
        <v>150000</v>
      </c>
      <c r="T1230" s="1">
        <v>150000</v>
      </c>
      <c r="U1230" s="1">
        <f t="shared" si="617"/>
        <v>150000</v>
      </c>
      <c r="V1230" s="21"/>
      <c r="W1230" s="21"/>
      <c r="X1230" s="21"/>
      <c r="Y1230" s="12"/>
    </row>
    <row r="1231" spans="1:25" s="23" customFormat="1" ht="15.75" hidden="1" x14ac:dyDescent="0.2">
      <c r="A1231" s="28" t="s">
        <v>566</v>
      </c>
      <c r="B1231" s="29">
        <v>11</v>
      </c>
      <c r="C1231" s="50" t="s">
        <v>296</v>
      </c>
      <c r="D1231" s="53" t="s">
        <v>543</v>
      </c>
      <c r="E1231" s="32" t="s">
        <v>59</v>
      </c>
      <c r="F1231" s="20"/>
      <c r="G1231" s="1">
        <v>120000</v>
      </c>
      <c r="H1231" s="1">
        <v>120000</v>
      </c>
      <c r="I1231" s="1"/>
      <c r="J1231" s="1"/>
      <c r="K1231" s="1"/>
      <c r="L1231" s="33" t="str">
        <f t="shared" si="605"/>
        <v>-</v>
      </c>
      <c r="M1231" s="1">
        <v>140000</v>
      </c>
      <c r="N1231" s="1">
        <v>140000</v>
      </c>
      <c r="O1231" s="1">
        <v>100000</v>
      </c>
      <c r="P1231" s="1">
        <f t="shared" si="615"/>
        <v>100000</v>
      </c>
      <c r="Q1231" s="1">
        <v>140000</v>
      </c>
      <c r="R1231" s="1">
        <v>100000</v>
      </c>
      <c r="S1231" s="1">
        <f t="shared" si="616"/>
        <v>100000</v>
      </c>
      <c r="T1231" s="1">
        <v>100000</v>
      </c>
      <c r="U1231" s="1">
        <f t="shared" si="617"/>
        <v>100000</v>
      </c>
      <c r="V1231" s="21"/>
      <c r="W1231" s="21"/>
      <c r="X1231" s="21"/>
      <c r="Y1231" s="12"/>
    </row>
    <row r="1232" spans="1:25" s="23" customFormat="1" ht="15.75" hidden="1" x14ac:dyDescent="0.2">
      <c r="A1232" s="28" t="s">
        <v>566</v>
      </c>
      <c r="B1232" s="29">
        <v>11</v>
      </c>
      <c r="C1232" s="50" t="s">
        <v>296</v>
      </c>
      <c r="D1232" s="53" t="s">
        <v>544</v>
      </c>
      <c r="E1232" s="32" t="s">
        <v>60</v>
      </c>
      <c r="F1232" s="20"/>
      <c r="G1232" s="1">
        <v>1500000</v>
      </c>
      <c r="H1232" s="1">
        <v>1500000</v>
      </c>
      <c r="I1232" s="1"/>
      <c r="J1232" s="1"/>
      <c r="K1232" s="1"/>
      <c r="L1232" s="33" t="str">
        <f t="shared" si="605"/>
        <v>-</v>
      </c>
      <c r="M1232" s="1">
        <v>1500000</v>
      </c>
      <c r="N1232" s="1">
        <v>1500000</v>
      </c>
      <c r="O1232" s="1">
        <v>1500000</v>
      </c>
      <c r="P1232" s="1">
        <f t="shared" si="615"/>
        <v>1500000</v>
      </c>
      <c r="Q1232" s="1">
        <v>1500000</v>
      </c>
      <c r="R1232" s="1">
        <v>1500000</v>
      </c>
      <c r="S1232" s="1">
        <f t="shared" si="616"/>
        <v>1500000</v>
      </c>
      <c r="T1232" s="1">
        <v>1500000</v>
      </c>
      <c r="U1232" s="1">
        <f t="shared" si="617"/>
        <v>1500000</v>
      </c>
      <c r="V1232" s="21"/>
      <c r="W1232" s="21"/>
      <c r="X1232" s="21"/>
      <c r="Y1232" s="12"/>
    </row>
    <row r="1233" spans="1:25" s="23" customFormat="1" ht="15.75" hidden="1" x14ac:dyDescent="0.2">
      <c r="A1233" s="24" t="s">
        <v>566</v>
      </c>
      <c r="B1233" s="25">
        <v>11</v>
      </c>
      <c r="C1233" s="49" t="s">
        <v>296</v>
      </c>
      <c r="D1233" s="40">
        <v>329</v>
      </c>
      <c r="E1233" s="20"/>
      <c r="F1233" s="20"/>
      <c r="G1233" s="21">
        <f t="shared" ref="G1233:N1233" si="618">SUM(G1234:G1237)</f>
        <v>90000</v>
      </c>
      <c r="H1233" s="21">
        <f t="shared" si="618"/>
        <v>90000</v>
      </c>
      <c r="I1233" s="21">
        <f t="shared" si="618"/>
        <v>0</v>
      </c>
      <c r="J1233" s="21">
        <f t="shared" si="618"/>
        <v>0</v>
      </c>
      <c r="K1233" s="21">
        <f t="shared" si="618"/>
        <v>0</v>
      </c>
      <c r="L1233" s="22" t="str">
        <f t="shared" si="605"/>
        <v>-</v>
      </c>
      <c r="M1233" s="21">
        <f t="shared" si="618"/>
        <v>90000</v>
      </c>
      <c r="N1233" s="21">
        <f t="shared" si="618"/>
        <v>90000</v>
      </c>
      <c r="O1233" s="21">
        <f>SUM(O1234:O1237)</f>
        <v>290000</v>
      </c>
      <c r="P1233" s="21">
        <f t="shared" ref="P1233:U1233" si="619">SUM(P1234:P1237)</f>
        <v>290000</v>
      </c>
      <c r="Q1233" s="21">
        <f t="shared" si="619"/>
        <v>90000</v>
      </c>
      <c r="R1233" s="21">
        <f t="shared" si="619"/>
        <v>290000</v>
      </c>
      <c r="S1233" s="21">
        <f t="shared" si="619"/>
        <v>290000</v>
      </c>
      <c r="T1233" s="21">
        <f t="shared" si="619"/>
        <v>290000</v>
      </c>
      <c r="U1233" s="21">
        <f t="shared" si="619"/>
        <v>290000</v>
      </c>
      <c r="V1233" s="21"/>
      <c r="W1233" s="21"/>
      <c r="X1233" s="21"/>
      <c r="Y1233" s="12"/>
    </row>
    <row r="1234" spans="1:25" ht="30" hidden="1" x14ac:dyDescent="0.2">
      <c r="A1234" s="28" t="s">
        <v>566</v>
      </c>
      <c r="B1234" s="29">
        <v>11</v>
      </c>
      <c r="C1234" s="50" t="s">
        <v>296</v>
      </c>
      <c r="D1234" s="53">
        <v>3291</v>
      </c>
      <c r="E1234" s="32" t="s">
        <v>62</v>
      </c>
      <c r="L1234" s="33" t="str">
        <f t="shared" si="605"/>
        <v>-</v>
      </c>
      <c r="M1234" s="1"/>
      <c r="N1234" s="1"/>
      <c r="O1234" s="1">
        <v>200000</v>
      </c>
      <c r="P1234" s="1">
        <f>O1234</f>
        <v>200000</v>
      </c>
      <c r="Q1234" s="1"/>
      <c r="R1234" s="2">
        <v>200000</v>
      </c>
      <c r="S1234" s="1">
        <f>R1234</f>
        <v>200000</v>
      </c>
      <c r="T1234" s="2">
        <v>200000</v>
      </c>
      <c r="U1234" s="1">
        <f>T1234</f>
        <v>200000</v>
      </c>
    </row>
    <row r="1235" spans="1:25" s="23" customFormat="1" ht="15.75" hidden="1" x14ac:dyDescent="0.2">
      <c r="A1235" s="28" t="s">
        <v>566</v>
      </c>
      <c r="B1235" s="29">
        <v>11</v>
      </c>
      <c r="C1235" s="50" t="s">
        <v>296</v>
      </c>
      <c r="D1235" s="53" t="s">
        <v>547</v>
      </c>
      <c r="E1235" s="32" t="s">
        <v>63</v>
      </c>
      <c r="F1235" s="20"/>
      <c r="G1235" s="1">
        <v>20000</v>
      </c>
      <c r="H1235" s="1">
        <v>20000</v>
      </c>
      <c r="I1235" s="1"/>
      <c r="J1235" s="1"/>
      <c r="K1235" s="1"/>
      <c r="L1235" s="33" t="str">
        <f t="shared" si="605"/>
        <v>-</v>
      </c>
      <c r="M1235" s="1">
        <v>20000</v>
      </c>
      <c r="N1235" s="1">
        <v>20000</v>
      </c>
      <c r="O1235" s="1">
        <v>20000</v>
      </c>
      <c r="P1235" s="1">
        <f>O1235</f>
        <v>20000</v>
      </c>
      <c r="Q1235" s="1">
        <v>20000</v>
      </c>
      <c r="R1235" s="1">
        <v>20000</v>
      </c>
      <c r="S1235" s="1">
        <f>R1235</f>
        <v>20000</v>
      </c>
      <c r="T1235" s="1">
        <v>20000</v>
      </c>
      <c r="U1235" s="1">
        <f>T1235</f>
        <v>20000</v>
      </c>
      <c r="V1235" s="21"/>
      <c r="W1235" s="21"/>
      <c r="X1235" s="21"/>
      <c r="Y1235" s="12"/>
    </row>
    <row r="1236" spans="1:25" s="23" customFormat="1" ht="15.75" hidden="1" x14ac:dyDescent="0.2">
      <c r="A1236" s="28" t="s">
        <v>566</v>
      </c>
      <c r="B1236" s="29">
        <v>11</v>
      </c>
      <c r="C1236" s="50" t="s">
        <v>296</v>
      </c>
      <c r="D1236" s="53" t="s">
        <v>548</v>
      </c>
      <c r="E1236" s="32" t="s">
        <v>64</v>
      </c>
      <c r="F1236" s="20"/>
      <c r="G1236" s="1">
        <v>50000</v>
      </c>
      <c r="H1236" s="1">
        <v>50000</v>
      </c>
      <c r="I1236" s="1"/>
      <c r="J1236" s="1"/>
      <c r="K1236" s="1"/>
      <c r="L1236" s="33" t="str">
        <f t="shared" si="605"/>
        <v>-</v>
      </c>
      <c r="M1236" s="1">
        <v>50000</v>
      </c>
      <c r="N1236" s="1">
        <v>50000</v>
      </c>
      <c r="O1236" s="1">
        <v>50000</v>
      </c>
      <c r="P1236" s="1">
        <f>O1236</f>
        <v>50000</v>
      </c>
      <c r="Q1236" s="1">
        <v>50000</v>
      </c>
      <c r="R1236" s="1">
        <v>50000</v>
      </c>
      <c r="S1236" s="1">
        <f>R1236</f>
        <v>50000</v>
      </c>
      <c r="T1236" s="1">
        <v>50000</v>
      </c>
      <c r="U1236" s="1">
        <f>T1236</f>
        <v>50000</v>
      </c>
      <c r="V1236" s="21"/>
      <c r="W1236" s="21"/>
      <c r="X1236" s="21"/>
      <c r="Y1236" s="12"/>
    </row>
    <row r="1237" spans="1:25" s="23" customFormat="1" ht="15.75" hidden="1" x14ac:dyDescent="0.2">
      <c r="A1237" s="28" t="s">
        <v>566</v>
      </c>
      <c r="B1237" s="29">
        <v>11</v>
      </c>
      <c r="C1237" s="50" t="s">
        <v>296</v>
      </c>
      <c r="D1237" s="53" t="s">
        <v>549</v>
      </c>
      <c r="E1237" s="32" t="s">
        <v>66</v>
      </c>
      <c r="F1237" s="20"/>
      <c r="G1237" s="1">
        <v>20000</v>
      </c>
      <c r="H1237" s="1">
        <v>20000</v>
      </c>
      <c r="I1237" s="1"/>
      <c r="J1237" s="1"/>
      <c r="K1237" s="1"/>
      <c r="L1237" s="33" t="str">
        <f t="shared" si="605"/>
        <v>-</v>
      </c>
      <c r="M1237" s="1">
        <v>20000</v>
      </c>
      <c r="N1237" s="1">
        <v>20000</v>
      </c>
      <c r="O1237" s="1">
        <v>20000</v>
      </c>
      <c r="P1237" s="1">
        <f>O1237</f>
        <v>20000</v>
      </c>
      <c r="Q1237" s="1">
        <v>20000</v>
      </c>
      <c r="R1237" s="1">
        <v>20000</v>
      </c>
      <c r="S1237" s="1">
        <f>R1237</f>
        <v>20000</v>
      </c>
      <c r="T1237" s="1">
        <v>20000</v>
      </c>
      <c r="U1237" s="1">
        <f>T1237</f>
        <v>20000</v>
      </c>
      <c r="V1237" s="21"/>
      <c r="W1237" s="21"/>
      <c r="X1237" s="21"/>
      <c r="Y1237" s="12"/>
    </row>
    <row r="1238" spans="1:25" s="23" customFormat="1" ht="15.75" hidden="1" x14ac:dyDescent="0.2">
      <c r="A1238" s="24" t="s">
        <v>566</v>
      </c>
      <c r="B1238" s="25">
        <v>11</v>
      </c>
      <c r="C1238" s="49" t="s">
        <v>296</v>
      </c>
      <c r="D1238" s="40">
        <v>343</v>
      </c>
      <c r="E1238" s="20"/>
      <c r="F1238" s="20"/>
      <c r="G1238" s="21">
        <f>SUM(G1239:G1240)</f>
        <v>40000</v>
      </c>
      <c r="H1238" s="21">
        <f>SUM(H1239:H1240)</f>
        <v>40000</v>
      </c>
      <c r="I1238" s="21">
        <f>SUM(I1239:I1240)</f>
        <v>0</v>
      </c>
      <c r="J1238" s="21">
        <f>SUM(J1239:J1240)</f>
        <v>0</v>
      </c>
      <c r="K1238" s="21">
        <f>SUM(K1239:K1240)</f>
        <v>0</v>
      </c>
      <c r="L1238" s="22" t="str">
        <f t="shared" si="605"/>
        <v>-</v>
      </c>
      <c r="M1238" s="21">
        <f t="shared" ref="M1238:U1238" si="620">SUM(M1239:M1240)</f>
        <v>40000</v>
      </c>
      <c r="N1238" s="21">
        <f t="shared" si="620"/>
        <v>40000</v>
      </c>
      <c r="O1238" s="21">
        <f t="shared" si="620"/>
        <v>50000</v>
      </c>
      <c r="P1238" s="21">
        <f t="shared" si="620"/>
        <v>50000</v>
      </c>
      <c r="Q1238" s="21">
        <f t="shared" si="620"/>
        <v>40000</v>
      </c>
      <c r="R1238" s="21">
        <f t="shared" si="620"/>
        <v>50000</v>
      </c>
      <c r="S1238" s="21">
        <f t="shared" si="620"/>
        <v>50000</v>
      </c>
      <c r="T1238" s="21">
        <f t="shared" si="620"/>
        <v>50000</v>
      </c>
      <c r="U1238" s="21">
        <f t="shared" si="620"/>
        <v>50000</v>
      </c>
      <c r="V1238" s="21"/>
      <c r="W1238" s="21"/>
      <c r="X1238" s="21"/>
      <c r="Y1238" s="12"/>
    </row>
    <row r="1239" spans="1:25" s="23" customFormat="1" ht="15.75" hidden="1" x14ac:dyDescent="0.2">
      <c r="A1239" s="28" t="s">
        <v>566</v>
      </c>
      <c r="B1239" s="29">
        <v>11</v>
      </c>
      <c r="C1239" s="50" t="s">
        <v>296</v>
      </c>
      <c r="D1239" s="53" t="s">
        <v>551</v>
      </c>
      <c r="E1239" s="32" t="s">
        <v>68</v>
      </c>
      <c r="F1239" s="20"/>
      <c r="G1239" s="1">
        <v>30000</v>
      </c>
      <c r="H1239" s="1">
        <v>30000</v>
      </c>
      <c r="I1239" s="1"/>
      <c r="J1239" s="1"/>
      <c r="K1239" s="1"/>
      <c r="L1239" s="33" t="str">
        <f t="shared" si="605"/>
        <v>-</v>
      </c>
      <c r="M1239" s="1">
        <v>30000</v>
      </c>
      <c r="N1239" s="1">
        <v>30000</v>
      </c>
      <c r="O1239" s="1">
        <v>30000</v>
      </c>
      <c r="P1239" s="1">
        <f>O1239</f>
        <v>30000</v>
      </c>
      <c r="Q1239" s="1">
        <v>30000</v>
      </c>
      <c r="R1239" s="1">
        <v>30000</v>
      </c>
      <c r="S1239" s="1">
        <f>R1239</f>
        <v>30000</v>
      </c>
      <c r="T1239" s="1">
        <v>30000</v>
      </c>
      <c r="U1239" s="1">
        <f>T1239</f>
        <v>30000</v>
      </c>
      <c r="V1239" s="21"/>
      <c r="W1239" s="21"/>
      <c r="X1239" s="21"/>
      <c r="Y1239" s="12"/>
    </row>
    <row r="1240" spans="1:25" hidden="1" x14ac:dyDescent="0.2">
      <c r="A1240" s="28" t="s">
        <v>566</v>
      </c>
      <c r="B1240" s="29">
        <v>11</v>
      </c>
      <c r="C1240" s="50" t="s">
        <v>296</v>
      </c>
      <c r="D1240" s="53">
        <v>3433</v>
      </c>
      <c r="E1240" s="32" t="s">
        <v>69</v>
      </c>
      <c r="G1240" s="1">
        <v>10000</v>
      </c>
      <c r="H1240" s="1">
        <v>10000</v>
      </c>
      <c r="L1240" s="33" t="str">
        <f t="shared" si="605"/>
        <v>-</v>
      </c>
      <c r="M1240" s="1">
        <v>10000</v>
      </c>
      <c r="N1240" s="1">
        <v>10000</v>
      </c>
      <c r="O1240" s="1">
        <v>20000</v>
      </c>
      <c r="P1240" s="1">
        <f>O1240</f>
        <v>20000</v>
      </c>
      <c r="Q1240" s="1">
        <v>10000</v>
      </c>
      <c r="R1240" s="1">
        <v>20000</v>
      </c>
      <c r="S1240" s="1">
        <f>R1240</f>
        <v>20000</v>
      </c>
      <c r="T1240" s="1">
        <v>20000</v>
      </c>
      <c r="U1240" s="1">
        <f>T1240</f>
        <v>20000</v>
      </c>
    </row>
    <row r="1241" spans="1:25" s="23" customFormat="1" ht="15.75" hidden="1" x14ac:dyDescent="0.2">
      <c r="A1241" s="24" t="s">
        <v>566</v>
      </c>
      <c r="B1241" s="25">
        <v>11</v>
      </c>
      <c r="C1241" s="49" t="s">
        <v>296</v>
      </c>
      <c r="D1241" s="40">
        <v>372</v>
      </c>
      <c r="E1241" s="20"/>
      <c r="F1241" s="20"/>
      <c r="G1241" s="21">
        <f>SUM(G1242)</f>
        <v>20000</v>
      </c>
      <c r="H1241" s="21">
        <f t="shared" ref="H1241:U1241" si="621">SUM(H1242)</f>
        <v>20000</v>
      </c>
      <c r="I1241" s="21">
        <f t="shared" si="621"/>
        <v>0</v>
      </c>
      <c r="J1241" s="21">
        <f t="shared" si="621"/>
        <v>0</v>
      </c>
      <c r="K1241" s="21">
        <f t="shared" si="621"/>
        <v>0</v>
      </c>
      <c r="L1241" s="22" t="str">
        <f t="shared" si="605"/>
        <v>-</v>
      </c>
      <c r="M1241" s="21">
        <f t="shared" si="621"/>
        <v>20000</v>
      </c>
      <c r="N1241" s="21">
        <f t="shared" si="621"/>
        <v>20000</v>
      </c>
      <c r="O1241" s="21">
        <f t="shared" si="621"/>
        <v>20000</v>
      </c>
      <c r="P1241" s="21">
        <f t="shared" si="621"/>
        <v>20000</v>
      </c>
      <c r="Q1241" s="21">
        <f t="shared" si="621"/>
        <v>20000</v>
      </c>
      <c r="R1241" s="21">
        <f t="shared" si="621"/>
        <v>20000</v>
      </c>
      <c r="S1241" s="21">
        <f t="shared" si="621"/>
        <v>20000</v>
      </c>
      <c r="T1241" s="21">
        <f t="shared" si="621"/>
        <v>20000</v>
      </c>
      <c r="U1241" s="21">
        <f t="shared" si="621"/>
        <v>20000</v>
      </c>
      <c r="V1241" s="21"/>
      <c r="W1241" s="21"/>
      <c r="X1241" s="21"/>
      <c r="Y1241" s="12"/>
    </row>
    <row r="1242" spans="1:25" hidden="1" x14ac:dyDescent="0.2">
      <c r="A1242" s="28" t="s">
        <v>566</v>
      </c>
      <c r="B1242" s="29">
        <v>11</v>
      </c>
      <c r="C1242" s="50" t="s">
        <v>296</v>
      </c>
      <c r="D1242" s="53">
        <v>3721</v>
      </c>
      <c r="E1242" s="32" t="s">
        <v>138</v>
      </c>
      <c r="G1242" s="1">
        <v>20000</v>
      </c>
      <c r="H1242" s="1">
        <v>20000</v>
      </c>
      <c r="L1242" s="33" t="str">
        <f t="shared" si="605"/>
        <v>-</v>
      </c>
      <c r="M1242" s="1">
        <v>20000</v>
      </c>
      <c r="N1242" s="1">
        <v>20000</v>
      </c>
      <c r="O1242" s="1">
        <v>20000</v>
      </c>
      <c r="P1242" s="1">
        <f>O1242</f>
        <v>20000</v>
      </c>
      <c r="Q1242" s="1">
        <v>20000</v>
      </c>
      <c r="R1242" s="1">
        <v>20000</v>
      </c>
      <c r="S1242" s="1">
        <f>R1242</f>
        <v>20000</v>
      </c>
      <c r="T1242" s="1">
        <v>20000</v>
      </c>
      <c r="U1242" s="1">
        <f>T1242</f>
        <v>20000</v>
      </c>
    </row>
    <row r="1243" spans="1:25" s="23" customFormat="1" ht="15.75" hidden="1" x14ac:dyDescent="0.2">
      <c r="A1243" s="24" t="s">
        <v>566</v>
      </c>
      <c r="B1243" s="25">
        <v>11</v>
      </c>
      <c r="C1243" s="49" t="s">
        <v>296</v>
      </c>
      <c r="D1243" s="40">
        <v>412</v>
      </c>
      <c r="E1243" s="20"/>
      <c r="F1243" s="20"/>
      <c r="G1243" s="21">
        <f>SUM(G1244)</f>
        <v>45000</v>
      </c>
      <c r="H1243" s="21">
        <f t="shared" ref="H1243:U1243" si="622">SUM(H1244)</f>
        <v>45000</v>
      </c>
      <c r="I1243" s="21">
        <f t="shared" si="622"/>
        <v>0</v>
      </c>
      <c r="J1243" s="21">
        <f t="shared" si="622"/>
        <v>0</v>
      </c>
      <c r="K1243" s="21">
        <f t="shared" si="622"/>
        <v>0</v>
      </c>
      <c r="L1243" s="22" t="str">
        <f t="shared" si="605"/>
        <v>-</v>
      </c>
      <c r="M1243" s="21">
        <f t="shared" si="622"/>
        <v>45000</v>
      </c>
      <c r="N1243" s="21">
        <f t="shared" si="622"/>
        <v>45000</v>
      </c>
      <c r="O1243" s="21">
        <f t="shared" si="622"/>
        <v>50000</v>
      </c>
      <c r="P1243" s="21">
        <f t="shared" si="622"/>
        <v>50000</v>
      </c>
      <c r="Q1243" s="21">
        <f t="shared" si="622"/>
        <v>45000</v>
      </c>
      <c r="R1243" s="21">
        <f t="shared" si="622"/>
        <v>50000</v>
      </c>
      <c r="S1243" s="21">
        <f t="shared" si="622"/>
        <v>50000</v>
      </c>
      <c r="T1243" s="21">
        <f t="shared" si="622"/>
        <v>50000</v>
      </c>
      <c r="U1243" s="21">
        <f t="shared" si="622"/>
        <v>50000</v>
      </c>
      <c r="V1243" s="21"/>
      <c r="W1243" s="21"/>
      <c r="X1243" s="21"/>
      <c r="Y1243" s="12"/>
    </row>
    <row r="1244" spans="1:25" hidden="1" x14ac:dyDescent="0.2">
      <c r="A1244" s="28" t="s">
        <v>566</v>
      </c>
      <c r="B1244" s="29">
        <v>11</v>
      </c>
      <c r="C1244" s="50" t="s">
        <v>296</v>
      </c>
      <c r="D1244" s="53">
        <v>4123</v>
      </c>
      <c r="E1244" s="32" t="s">
        <v>558</v>
      </c>
      <c r="G1244" s="1">
        <v>45000</v>
      </c>
      <c r="H1244" s="1">
        <v>45000</v>
      </c>
      <c r="L1244" s="33" t="str">
        <f t="shared" si="605"/>
        <v>-</v>
      </c>
      <c r="M1244" s="1">
        <v>45000</v>
      </c>
      <c r="N1244" s="1">
        <v>45000</v>
      </c>
      <c r="O1244" s="1">
        <v>50000</v>
      </c>
      <c r="P1244" s="1">
        <f>O1244</f>
        <v>50000</v>
      </c>
      <c r="Q1244" s="1">
        <v>45000</v>
      </c>
      <c r="R1244" s="1">
        <v>50000</v>
      </c>
      <c r="S1244" s="1">
        <f>R1244</f>
        <v>50000</v>
      </c>
      <c r="T1244" s="1">
        <v>50000</v>
      </c>
      <c r="U1244" s="1">
        <f>T1244</f>
        <v>50000</v>
      </c>
    </row>
    <row r="1245" spans="1:25" s="23" customFormat="1" ht="15.75" hidden="1" x14ac:dyDescent="0.2">
      <c r="A1245" s="24" t="s">
        <v>566</v>
      </c>
      <c r="B1245" s="25">
        <v>11</v>
      </c>
      <c r="C1245" s="49" t="s">
        <v>296</v>
      </c>
      <c r="D1245" s="40">
        <v>422</v>
      </c>
      <c r="E1245" s="20"/>
      <c r="F1245" s="20"/>
      <c r="G1245" s="21">
        <f>SUM(G1246:G1249)</f>
        <v>417000</v>
      </c>
      <c r="H1245" s="21">
        <f>SUM(H1246:H1249)</f>
        <v>417000</v>
      </c>
      <c r="I1245" s="21">
        <f>SUM(I1246:I1249)</f>
        <v>0</v>
      </c>
      <c r="J1245" s="21">
        <f>SUM(J1246:J1249)</f>
        <v>0</v>
      </c>
      <c r="K1245" s="21">
        <f>SUM(K1246:K1249)</f>
        <v>0</v>
      </c>
      <c r="L1245" s="22" t="str">
        <f t="shared" si="605"/>
        <v>-</v>
      </c>
      <c r="M1245" s="21">
        <f t="shared" ref="M1245:U1245" si="623">SUM(M1246:M1249)</f>
        <v>417000</v>
      </c>
      <c r="N1245" s="21">
        <f t="shared" si="623"/>
        <v>417000</v>
      </c>
      <c r="O1245" s="21">
        <f t="shared" si="623"/>
        <v>340000</v>
      </c>
      <c r="P1245" s="21">
        <f t="shared" si="623"/>
        <v>340000</v>
      </c>
      <c r="Q1245" s="21">
        <f t="shared" si="623"/>
        <v>417000</v>
      </c>
      <c r="R1245" s="21">
        <f t="shared" si="623"/>
        <v>340000</v>
      </c>
      <c r="S1245" s="21">
        <f t="shared" si="623"/>
        <v>340000</v>
      </c>
      <c r="T1245" s="21">
        <f t="shared" si="623"/>
        <v>340000</v>
      </c>
      <c r="U1245" s="21">
        <f t="shared" si="623"/>
        <v>340000</v>
      </c>
      <c r="V1245" s="21"/>
      <c r="W1245" s="21"/>
      <c r="X1245" s="21"/>
      <c r="Y1245" s="12"/>
    </row>
    <row r="1246" spans="1:25" hidden="1" x14ac:dyDescent="0.2">
      <c r="A1246" s="28" t="s">
        <v>566</v>
      </c>
      <c r="B1246" s="29">
        <v>11</v>
      </c>
      <c r="C1246" s="50" t="s">
        <v>296</v>
      </c>
      <c r="D1246" s="53">
        <v>4221</v>
      </c>
      <c r="E1246" s="32" t="s">
        <v>74</v>
      </c>
      <c r="G1246" s="1">
        <v>150000</v>
      </c>
      <c r="H1246" s="1">
        <v>150000</v>
      </c>
      <c r="L1246" s="33" t="str">
        <f t="shared" si="605"/>
        <v>-</v>
      </c>
      <c r="M1246" s="1">
        <v>150000</v>
      </c>
      <c r="N1246" s="1">
        <v>150000</v>
      </c>
      <c r="O1246" s="1">
        <v>140000</v>
      </c>
      <c r="P1246" s="1">
        <f>O1246</f>
        <v>140000</v>
      </c>
      <c r="Q1246" s="1">
        <v>150000</v>
      </c>
      <c r="R1246" s="1">
        <v>140000</v>
      </c>
      <c r="S1246" s="1">
        <f>R1246</f>
        <v>140000</v>
      </c>
      <c r="T1246" s="1">
        <v>140000</v>
      </c>
      <c r="U1246" s="1">
        <f>T1246</f>
        <v>140000</v>
      </c>
    </row>
    <row r="1247" spans="1:25" hidden="1" x14ac:dyDescent="0.2">
      <c r="A1247" s="28" t="s">
        <v>566</v>
      </c>
      <c r="B1247" s="29">
        <v>11</v>
      </c>
      <c r="C1247" s="50" t="s">
        <v>296</v>
      </c>
      <c r="D1247" s="53">
        <v>4222</v>
      </c>
      <c r="E1247" s="32" t="s">
        <v>75</v>
      </c>
      <c r="G1247" s="1">
        <v>80000</v>
      </c>
      <c r="H1247" s="1">
        <v>80000</v>
      </c>
      <c r="L1247" s="33" t="str">
        <f t="shared" si="605"/>
        <v>-</v>
      </c>
      <c r="M1247" s="1">
        <v>80000</v>
      </c>
      <c r="N1247" s="1">
        <v>80000</v>
      </c>
      <c r="O1247" s="1">
        <v>50000</v>
      </c>
      <c r="P1247" s="1">
        <f>O1247</f>
        <v>50000</v>
      </c>
      <c r="Q1247" s="1">
        <v>80000</v>
      </c>
      <c r="R1247" s="1">
        <v>50000</v>
      </c>
      <c r="S1247" s="1">
        <f>R1247</f>
        <v>50000</v>
      </c>
      <c r="T1247" s="1">
        <v>50000</v>
      </c>
      <c r="U1247" s="1">
        <f>T1247</f>
        <v>50000</v>
      </c>
    </row>
    <row r="1248" spans="1:25" hidden="1" x14ac:dyDescent="0.2">
      <c r="A1248" s="28" t="s">
        <v>566</v>
      </c>
      <c r="B1248" s="29">
        <v>11</v>
      </c>
      <c r="C1248" s="50" t="s">
        <v>296</v>
      </c>
      <c r="D1248" s="53">
        <v>4223</v>
      </c>
      <c r="E1248" s="32" t="s">
        <v>76</v>
      </c>
      <c r="G1248" s="1">
        <v>37000</v>
      </c>
      <c r="H1248" s="1">
        <v>37000</v>
      </c>
      <c r="L1248" s="33" t="str">
        <f t="shared" si="605"/>
        <v>-</v>
      </c>
      <c r="M1248" s="1">
        <v>37000</v>
      </c>
      <c r="N1248" s="1">
        <v>37000</v>
      </c>
      <c r="O1248" s="1">
        <v>50000</v>
      </c>
      <c r="P1248" s="1">
        <f>O1248</f>
        <v>50000</v>
      </c>
      <c r="Q1248" s="1">
        <v>37000</v>
      </c>
      <c r="R1248" s="1">
        <v>50000</v>
      </c>
      <c r="S1248" s="1">
        <f>R1248</f>
        <v>50000</v>
      </c>
      <c r="T1248" s="1">
        <v>50000</v>
      </c>
      <c r="U1248" s="1">
        <f>T1248</f>
        <v>50000</v>
      </c>
    </row>
    <row r="1249" spans="1:25" hidden="1" x14ac:dyDescent="0.2">
      <c r="A1249" s="28" t="s">
        <v>566</v>
      </c>
      <c r="B1249" s="29">
        <v>11</v>
      </c>
      <c r="C1249" s="50" t="s">
        <v>296</v>
      </c>
      <c r="D1249" s="53">
        <v>4227</v>
      </c>
      <c r="E1249" s="32" t="s">
        <v>77</v>
      </c>
      <c r="G1249" s="1">
        <v>150000</v>
      </c>
      <c r="H1249" s="1">
        <v>150000</v>
      </c>
      <c r="L1249" s="33" t="str">
        <f t="shared" si="605"/>
        <v>-</v>
      </c>
      <c r="M1249" s="1">
        <v>150000</v>
      </c>
      <c r="N1249" s="1">
        <v>150000</v>
      </c>
      <c r="O1249" s="1">
        <v>100000</v>
      </c>
      <c r="P1249" s="1">
        <f>O1249</f>
        <v>100000</v>
      </c>
      <c r="Q1249" s="1">
        <v>150000</v>
      </c>
      <c r="R1249" s="1">
        <v>100000</v>
      </c>
      <c r="S1249" s="1">
        <f>R1249</f>
        <v>100000</v>
      </c>
      <c r="T1249" s="1">
        <v>100000</v>
      </c>
      <c r="U1249" s="1">
        <f>T1249</f>
        <v>100000</v>
      </c>
    </row>
    <row r="1250" spans="1:25" s="23" customFormat="1" ht="15.75" hidden="1" x14ac:dyDescent="0.2">
      <c r="A1250" s="24" t="s">
        <v>566</v>
      </c>
      <c r="B1250" s="25">
        <v>11</v>
      </c>
      <c r="C1250" s="49" t="s">
        <v>296</v>
      </c>
      <c r="D1250" s="40">
        <v>426</v>
      </c>
      <c r="E1250" s="20"/>
      <c r="F1250" s="20"/>
      <c r="G1250" s="21">
        <f>SUM(G1251)</f>
        <v>100000</v>
      </c>
      <c r="H1250" s="21">
        <f t="shared" ref="H1250:U1250" si="624">SUM(H1251)</f>
        <v>100000</v>
      </c>
      <c r="I1250" s="21">
        <f t="shared" si="624"/>
        <v>0</v>
      </c>
      <c r="J1250" s="21">
        <f t="shared" si="624"/>
        <v>0</v>
      </c>
      <c r="K1250" s="21">
        <f t="shared" si="624"/>
        <v>0</v>
      </c>
      <c r="L1250" s="22" t="str">
        <f t="shared" si="605"/>
        <v>-</v>
      </c>
      <c r="M1250" s="21">
        <f t="shared" si="624"/>
        <v>100000</v>
      </c>
      <c r="N1250" s="21">
        <f t="shared" si="624"/>
        <v>100000</v>
      </c>
      <c r="O1250" s="21">
        <f t="shared" si="624"/>
        <v>100000</v>
      </c>
      <c r="P1250" s="21">
        <f t="shared" si="624"/>
        <v>100000</v>
      </c>
      <c r="Q1250" s="21">
        <f t="shared" si="624"/>
        <v>100000</v>
      </c>
      <c r="R1250" s="21">
        <f t="shared" si="624"/>
        <v>100000</v>
      </c>
      <c r="S1250" s="21">
        <f t="shared" si="624"/>
        <v>100000</v>
      </c>
      <c r="T1250" s="21">
        <f t="shared" si="624"/>
        <v>100000</v>
      </c>
      <c r="U1250" s="21">
        <f t="shared" si="624"/>
        <v>100000</v>
      </c>
      <c r="V1250" s="21"/>
      <c r="W1250" s="21"/>
      <c r="X1250" s="21"/>
      <c r="Y1250" s="12"/>
    </row>
    <row r="1251" spans="1:25" hidden="1" x14ac:dyDescent="0.2">
      <c r="A1251" s="28" t="s">
        <v>566</v>
      </c>
      <c r="B1251" s="29">
        <v>11</v>
      </c>
      <c r="C1251" s="50" t="s">
        <v>296</v>
      </c>
      <c r="D1251" s="53">
        <v>4262</v>
      </c>
      <c r="E1251" s="32" t="s">
        <v>86</v>
      </c>
      <c r="G1251" s="1">
        <v>100000</v>
      </c>
      <c r="H1251" s="1">
        <v>100000</v>
      </c>
      <c r="L1251" s="33" t="str">
        <f t="shared" si="605"/>
        <v>-</v>
      </c>
      <c r="M1251" s="1">
        <v>100000</v>
      </c>
      <c r="N1251" s="1">
        <v>100000</v>
      </c>
      <c r="O1251" s="1">
        <v>100000</v>
      </c>
      <c r="P1251" s="1">
        <f>O1251</f>
        <v>100000</v>
      </c>
      <c r="Q1251" s="1">
        <v>100000</v>
      </c>
      <c r="R1251" s="1">
        <v>100000</v>
      </c>
      <c r="S1251" s="1">
        <f>R1251</f>
        <v>100000</v>
      </c>
      <c r="T1251" s="1">
        <v>100000</v>
      </c>
      <c r="U1251" s="1">
        <f>T1251</f>
        <v>100000</v>
      </c>
    </row>
    <row r="1252" spans="1:25" s="23" customFormat="1" ht="15.75" hidden="1" x14ac:dyDescent="0.2">
      <c r="A1252" s="24" t="s">
        <v>566</v>
      </c>
      <c r="B1252" s="25">
        <v>11</v>
      </c>
      <c r="C1252" s="49" t="s">
        <v>296</v>
      </c>
      <c r="D1252" s="40">
        <v>451</v>
      </c>
      <c r="E1252" s="20"/>
      <c r="F1252" s="20"/>
      <c r="G1252" s="21">
        <f>SUM(G1253)</f>
        <v>740000</v>
      </c>
      <c r="H1252" s="21">
        <f t="shared" ref="H1252:U1252" si="625">SUM(H1253)</f>
        <v>740000</v>
      </c>
      <c r="I1252" s="21">
        <f t="shared" si="625"/>
        <v>0</v>
      </c>
      <c r="J1252" s="21">
        <f t="shared" si="625"/>
        <v>0</v>
      </c>
      <c r="K1252" s="21">
        <f t="shared" si="625"/>
        <v>0</v>
      </c>
      <c r="L1252" s="22" t="str">
        <f t="shared" si="605"/>
        <v>-</v>
      </c>
      <c r="M1252" s="21">
        <f t="shared" si="625"/>
        <v>800000</v>
      </c>
      <c r="N1252" s="21">
        <f t="shared" si="625"/>
        <v>800000</v>
      </c>
      <c r="O1252" s="21">
        <f t="shared" si="625"/>
        <v>400000</v>
      </c>
      <c r="P1252" s="21">
        <f t="shared" si="625"/>
        <v>400000</v>
      </c>
      <c r="Q1252" s="21">
        <f t="shared" si="625"/>
        <v>800000</v>
      </c>
      <c r="R1252" s="21">
        <f t="shared" si="625"/>
        <v>400000</v>
      </c>
      <c r="S1252" s="21">
        <f t="shared" si="625"/>
        <v>400000</v>
      </c>
      <c r="T1252" s="21">
        <f t="shared" si="625"/>
        <v>400000</v>
      </c>
      <c r="U1252" s="21">
        <f t="shared" si="625"/>
        <v>400000</v>
      </c>
      <c r="V1252" s="21"/>
      <c r="W1252" s="21"/>
      <c r="X1252" s="21"/>
      <c r="Y1252" s="12"/>
    </row>
    <row r="1253" spans="1:25" hidden="1" x14ac:dyDescent="0.2">
      <c r="A1253" s="28" t="s">
        <v>566</v>
      </c>
      <c r="B1253" s="29">
        <v>11</v>
      </c>
      <c r="C1253" s="50" t="s">
        <v>296</v>
      </c>
      <c r="D1253" s="53">
        <v>4511</v>
      </c>
      <c r="E1253" s="32" t="s">
        <v>91</v>
      </c>
      <c r="G1253" s="1">
        <v>740000</v>
      </c>
      <c r="H1253" s="1">
        <v>740000</v>
      </c>
      <c r="L1253" s="33" t="str">
        <f t="shared" si="605"/>
        <v>-</v>
      </c>
      <c r="M1253" s="1">
        <v>800000</v>
      </c>
      <c r="N1253" s="1">
        <v>800000</v>
      </c>
      <c r="O1253" s="1">
        <v>400000</v>
      </c>
      <c r="P1253" s="1">
        <f>O1253</f>
        <v>400000</v>
      </c>
      <c r="Q1253" s="1">
        <v>800000</v>
      </c>
      <c r="R1253" s="1">
        <v>400000</v>
      </c>
      <c r="S1253" s="1">
        <f>R1253</f>
        <v>400000</v>
      </c>
      <c r="T1253" s="1">
        <v>400000</v>
      </c>
      <c r="U1253" s="1">
        <f>T1253</f>
        <v>400000</v>
      </c>
    </row>
    <row r="1254" spans="1:25" s="23" customFormat="1" ht="78.75" x14ac:dyDescent="0.2">
      <c r="A1254" s="281" t="s">
        <v>581</v>
      </c>
      <c r="B1254" s="281"/>
      <c r="C1254" s="281"/>
      <c r="D1254" s="281"/>
      <c r="E1254" s="38" t="s">
        <v>79</v>
      </c>
      <c r="F1254" s="38" t="s">
        <v>578</v>
      </c>
      <c r="G1254" s="21">
        <f>G1255+G1259</f>
        <v>200000</v>
      </c>
      <c r="H1254" s="21">
        <f>H1255+H1259</f>
        <v>200000</v>
      </c>
      <c r="I1254" s="21">
        <f>I1255+I1259</f>
        <v>0</v>
      </c>
      <c r="J1254" s="21">
        <f>J1255+J1259</f>
        <v>0</v>
      </c>
      <c r="K1254" s="21">
        <f>K1255+K1259</f>
        <v>0</v>
      </c>
      <c r="L1254" s="22" t="str">
        <f t="shared" si="605"/>
        <v>-</v>
      </c>
      <c r="M1254" s="21">
        <f t="shared" ref="M1254:U1254" si="626">M1255+M1259</f>
        <v>200000</v>
      </c>
      <c r="N1254" s="21">
        <f t="shared" si="626"/>
        <v>200000</v>
      </c>
      <c r="O1254" s="21">
        <f t="shared" si="626"/>
        <v>240000</v>
      </c>
      <c r="P1254" s="21">
        <f t="shared" si="626"/>
        <v>240000</v>
      </c>
      <c r="Q1254" s="21">
        <f t="shared" si="626"/>
        <v>200000</v>
      </c>
      <c r="R1254" s="21">
        <f t="shared" si="626"/>
        <v>240000</v>
      </c>
      <c r="S1254" s="21">
        <f t="shared" si="626"/>
        <v>240000</v>
      </c>
      <c r="T1254" s="21">
        <f t="shared" si="626"/>
        <v>240000</v>
      </c>
      <c r="U1254" s="21">
        <f t="shared" si="626"/>
        <v>240000</v>
      </c>
      <c r="V1254" s="21"/>
      <c r="W1254" s="21"/>
      <c r="X1254" s="21"/>
      <c r="Y1254" s="12"/>
    </row>
    <row r="1255" spans="1:25" s="23" customFormat="1" ht="15.75" hidden="1" x14ac:dyDescent="0.2">
      <c r="A1255" s="24" t="s">
        <v>572</v>
      </c>
      <c r="B1255" s="25">
        <v>11</v>
      </c>
      <c r="C1255" s="49" t="s">
        <v>296</v>
      </c>
      <c r="D1255" s="40">
        <v>323</v>
      </c>
      <c r="E1255" s="20"/>
      <c r="F1255" s="20"/>
      <c r="G1255" s="21">
        <f>SUM(G1256:G1258)</f>
        <v>160000</v>
      </c>
      <c r="H1255" s="21">
        <f>SUM(H1256:H1258)</f>
        <v>160000</v>
      </c>
      <c r="I1255" s="21">
        <f>SUM(I1256:I1258)</f>
        <v>0</v>
      </c>
      <c r="J1255" s="21">
        <f>SUM(J1256:J1258)</f>
        <v>0</v>
      </c>
      <c r="K1255" s="21">
        <f>SUM(K1256:K1258)</f>
        <v>0</v>
      </c>
      <c r="L1255" s="22" t="str">
        <f t="shared" si="605"/>
        <v>-</v>
      </c>
      <c r="M1255" s="21">
        <f t="shared" ref="M1255:U1255" si="627">SUM(M1256:M1258)</f>
        <v>160000</v>
      </c>
      <c r="N1255" s="21">
        <f t="shared" si="627"/>
        <v>160000</v>
      </c>
      <c r="O1255" s="21">
        <f t="shared" si="627"/>
        <v>200000</v>
      </c>
      <c r="P1255" s="21">
        <f t="shared" si="627"/>
        <v>200000</v>
      </c>
      <c r="Q1255" s="21">
        <f t="shared" si="627"/>
        <v>160000</v>
      </c>
      <c r="R1255" s="21">
        <f t="shared" si="627"/>
        <v>200000</v>
      </c>
      <c r="S1255" s="21">
        <f t="shared" si="627"/>
        <v>200000</v>
      </c>
      <c r="T1255" s="21">
        <f t="shared" si="627"/>
        <v>200000</v>
      </c>
      <c r="U1255" s="21">
        <f t="shared" si="627"/>
        <v>200000</v>
      </c>
      <c r="V1255" s="21"/>
      <c r="W1255" s="21"/>
      <c r="X1255" s="21"/>
      <c r="Y1255" s="12"/>
    </row>
    <row r="1256" spans="1:25" hidden="1" x14ac:dyDescent="0.2">
      <c r="A1256" s="28" t="s">
        <v>572</v>
      </c>
      <c r="B1256" s="29">
        <v>11</v>
      </c>
      <c r="C1256" s="50" t="s">
        <v>296</v>
      </c>
      <c r="D1256" s="53">
        <v>3232</v>
      </c>
      <c r="E1256" s="32" t="s">
        <v>53</v>
      </c>
      <c r="G1256" s="1">
        <v>50000</v>
      </c>
      <c r="H1256" s="1">
        <v>50000</v>
      </c>
      <c r="L1256" s="33" t="str">
        <f t="shared" si="605"/>
        <v>-</v>
      </c>
      <c r="M1256" s="1">
        <v>50000</v>
      </c>
      <c r="N1256" s="1">
        <v>50000</v>
      </c>
      <c r="O1256" s="1">
        <v>50000</v>
      </c>
      <c r="P1256" s="1">
        <f>O1256</f>
        <v>50000</v>
      </c>
      <c r="Q1256" s="1">
        <v>50000</v>
      </c>
      <c r="R1256" s="1">
        <v>50000</v>
      </c>
      <c r="S1256" s="1">
        <f>R1256</f>
        <v>50000</v>
      </c>
      <c r="T1256" s="1">
        <v>50000</v>
      </c>
      <c r="U1256" s="1">
        <f>T1256</f>
        <v>50000</v>
      </c>
    </row>
    <row r="1257" spans="1:25" hidden="1" x14ac:dyDescent="0.2">
      <c r="A1257" s="28" t="s">
        <v>572</v>
      </c>
      <c r="B1257" s="29">
        <v>11</v>
      </c>
      <c r="C1257" s="50" t="s">
        <v>296</v>
      </c>
      <c r="D1257" s="53">
        <v>3235</v>
      </c>
      <c r="E1257" s="32" t="s">
        <v>56</v>
      </c>
      <c r="G1257" s="1">
        <v>70000</v>
      </c>
      <c r="H1257" s="1">
        <v>70000</v>
      </c>
      <c r="L1257" s="33" t="str">
        <f t="shared" si="605"/>
        <v>-</v>
      </c>
      <c r="M1257" s="1">
        <v>70000</v>
      </c>
      <c r="N1257" s="1">
        <v>70000</v>
      </c>
      <c r="O1257" s="1">
        <v>100000</v>
      </c>
      <c r="P1257" s="1">
        <f>O1257</f>
        <v>100000</v>
      </c>
      <c r="Q1257" s="1">
        <v>70000</v>
      </c>
      <c r="R1257" s="1">
        <v>100000</v>
      </c>
      <c r="S1257" s="1">
        <f>R1257</f>
        <v>100000</v>
      </c>
      <c r="T1257" s="1">
        <v>100000</v>
      </c>
      <c r="U1257" s="1">
        <f>T1257</f>
        <v>100000</v>
      </c>
    </row>
    <row r="1258" spans="1:25" hidden="1" x14ac:dyDescent="0.2">
      <c r="A1258" s="28" t="s">
        <v>572</v>
      </c>
      <c r="B1258" s="29">
        <v>11</v>
      </c>
      <c r="C1258" s="50" t="s">
        <v>296</v>
      </c>
      <c r="D1258" s="53">
        <v>3239</v>
      </c>
      <c r="E1258" s="32" t="s">
        <v>60</v>
      </c>
      <c r="G1258" s="1">
        <v>40000</v>
      </c>
      <c r="H1258" s="1">
        <v>40000</v>
      </c>
      <c r="L1258" s="33" t="str">
        <f t="shared" si="605"/>
        <v>-</v>
      </c>
      <c r="M1258" s="1">
        <v>40000</v>
      </c>
      <c r="N1258" s="1">
        <v>40000</v>
      </c>
      <c r="O1258" s="1">
        <v>50000</v>
      </c>
      <c r="P1258" s="1">
        <f>O1258</f>
        <v>50000</v>
      </c>
      <c r="Q1258" s="1">
        <v>40000</v>
      </c>
      <c r="R1258" s="1">
        <v>50000</v>
      </c>
      <c r="S1258" s="1">
        <f>R1258</f>
        <v>50000</v>
      </c>
      <c r="T1258" s="1">
        <v>50000</v>
      </c>
      <c r="U1258" s="1">
        <f>T1258</f>
        <v>50000</v>
      </c>
    </row>
    <row r="1259" spans="1:25" s="23" customFormat="1" ht="15.75" hidden="1" x14ac:dyDescent="0.2">
      <c r="A1259" s="24" t="s">
        <v>572</v>
      </c>
      <c r="B1259" s="25">
        <v>11</v>
      </c>
      <c r="C1259" s="49" t="s">
        <v>296</v>
      </c>
      <c r="D1259" s="40">
        <v>329</v>
      </c>
      <c r="E1259" s="20"/>
      <c r="F1259" s="20"/>
      <c r="G1259" s="21">
        <f>SUM(G1260)</f>
        <v>40000</v>
      </c>
      <c r="H1259" s="21">
        <f t="shared" ref="H1259:U1259" si="628">SUM(H1260)</f>
        <v>40000</v>
      </c>
      <c r="I1259" s="21">
        <f t="shared" si="628"/>
        <v>0</v>
      </c>
      <c r="J1259" s="21">
        <f t="shared" si="628"/>
        <v>0</v>
      </c>
      <c r="K1259" s="21">
        <f t="shared" si="628"/>
        <v>0</v>
      </c>
      <c r="L1259" s="22" t="str">
        <f t="shared" si="605"/>
        <v>-</v>
      </c>
      <c r="M1259" s="21">
        <f t="shared" si="628"/>
        <v>40000</v>
      </c>
      <c r="N1259" s="21">
        <f t="shared" si="628"/>
        <v>40000</v>
      </c>
      <c r="O1259" s="21">
        <f t="shared" si="628"/>
        <v>40000</v>
      </c>
      <c r="P1259" s="21">
        <f t="shared" si="628"/>
        <v>40000</v>
      </c>
      <c r="Q1259" s="21">
        <f t="shared" si="628"/>
        <v>40000</v>
      </c>
      <c r="R1259" s="21">
        <f t="shared" si="628"/>
        <v>40000</v>
      </c>
      <c r="S1259" s="21">
        <f t="shared" si="628"/>
        <v>40000</v>
      </c>
      <c r="T1259" s="21">
        <f t="shared" si="628"/>
        <v>40000</v>
      </c>
      <c r="U1259" s="21">
        <f t="shared" si="628"/>
        <v>40000</v>
      </c>
      <c r="V1259" s="21"/>
      <c r="W1259" s="21"/>
      <c r="X1259" s="21"/>
      <c r="Y1259" s="12"/>
    </row>
    <row r="1260" spans="1:25" hidden="1" x14ac:dyDescent="0.2">
      <c r="A1260" s="28" t="s">
        <v>572</v>
      </c>
      <c r="B1260" s="29">
        <v>11</v>
      </c>
      <c r="C1260" s="50" t="s">
        <v>296</v>
      </c>
      <c r="D1260" s="53">
        <v>3292</v>
      </c>
      <c r="E1260" s="32" t="s">
        <v>63</v>
      </c>
      <c r="G1260" s="1">
        <v>40000</v>
      </c>
      <c r="H1260" s="1">
        <v>40000</v>
      </c>
      <c r="L1260" s="33" t="str">
        <f t="shared" si="605"/>
        <v>-</v>
      </c>
      <c r="M1260" s="1">
        <v>40000</v>
      </c>
      <c r="N1260" s="1">
        <v>40000</v>
      </c>
      <c r="O1260" s="1">
        <v>40000</v>
      </c>
      <c r="P1260" s="1">
        <f>O1260</f>
        <v>40000</v>
      </c>
      <c r="Q1260" s="1">
        <v>40000</v>
      </c>
      <c r="R1260" s="1">
        <v>40000</v>
      </c>
      <c r="S1260" s="1">
        <f>R1260</f>
        <v>40000</v>
      </c>
      <c r="T1260" s="1">
        <v>40000</v>
      </c>
      <c r="U1260" s="1">
        <f>T1260</f>
        <v>40000</v>
      </c>
    </row>
    <row r="1261" spans="1:25" s="23" customFormat="1" ht="78.75" x14ac:dyDescent="0.2">
      <c r="A1261" s="275" t="s">
        <v>581</v>
      </c>
      <c r="B1261" s="275"/>
      <c r="C1261" s="275"/>
      <c r="D1261" s="275"/>
      <c r="E1261" s="38" t="s">
        <v>582</v>
      </c>
      <c r="F1261" s="38" t="s">
        <v>578</v>
      </c>
      <c r="G1261" s="72">
        <f>G1262+G1264+G1266+G1268+G1270</f>
        <v>5185560</v>
      </c>
      <c r="H1261" s="72">
        <f>H1262+H1264+H1266+H1268+H1270</f>
        <v>100000</v>
      </c>
      <c r="I1261" s="72">
        <f>I1262+I1264+I1266+I1268+I1270</f>
        <v>0</v>
      </c>
      <c r="J1261" s="72">
        <f>J1262+J1264+J1266+J1268+J1270</f>
        <v>0</v>
      </c>
      <c r="K1261" s="72">
        <f>K1262+K1264+K1266+K1268+K1270</f>
        <v>0</v>
      </c>
      <c r="L1261" s="73" t="str">
        <f t="shared" si="605"/>
        <v>-</v>
      </c>
      <c r="M1261" s="72">
        <f t="shared" ref="M1261:U1261" si="629">M1262+M1264+M1266+M1268+M1270</f>
        <v>0</v>
      </c>
      <c r="N1261" s="72">
        <f t="shared" si="629"/>
        <v>0</v>
      </c>
      <c r="O1261" s="72">
        <f t="shared" si="629"/>
        <v>4355000</v>
      </c>
      <c r="P1261" s="72">
        <f t="shared" si="629"/>
        <v>90000</v>
      </c>
      <c r="Q1261" s="72">
        <f t="shared" si="629"/>
        <v>0</v>
      </c>
      <c r="R1261" s="72">
        <f t="shared" si="629"/>
        <v>0</v>
      </c>
      <c r="S1261" s="72">
        <f t="shared" si="629"/>
        <v>0</v>
      </c>
      <c r="T1261" s="72">
        <f t="shared" si="629"/>
        <v>0</v>
      </c>
      <c r="U1261" s="72">
        <f t="shared" si="629"/>
        <v>0</v>
      </c>
      <c r="V1261" s="21"/>
      <c r="W1261" s="21"/>
      <c r="X1261" s="21"/>
      <c r="Y1261" s="12"/>
    </row>
    <row r="1262" spans="1:25" s="23" customFormat="1" ht="15.75" hidden="1" x14ac:dyDescent="0.2">
      <c r="A1262" s="24" t="s">
        <v>573</v>
      </c>
      <c r="B1262" s="25">
        <v>12</v>
      </c>
      <c r="C1262" s="49" t="s">
        <v>296</v>
      </c>
      <c r="D1262" s="27">
        <v>323</v>
      </c>
      <c r="E1262" s="20"/>
      <c r="F1262" s="20"/>
      <c r="G1262" s="72">
        <f>SUM(G1263)</f>
        <v>40000</v>
      </c>
      <c r="H1262" s="72">
        <f t="shared" ref="H1262:U1262" si="630">SUM(H1263)</f>
        <v>40000</v>
      </c>
      <c r="I1262" s="72">
        <f t="shared" si="630"/>
        <v>0</v>
      </c>
      <c r="J1262" s="72">
        <f t="shared" si="630"/>
        <v>0</v>
      </c>
      <c r="K1262" s="72">
        <f t="shared" si="630"/>
        <v>0</v>
      </c>
      <c r="L1262" s="73" t="str">
        <f t="shared" si="605"/>
        <v>-</v>
      </c>
      <c r="M1262" s="72">
        <f t="shared" si="630"/>
        <v>0</v>
      </c>
      <c r="N1262" s="72">
        <f t="shared" si="630"/>
        <v>0</v>
      </c>
      <c r="O1262" s="72">
        <f t="shared" si="630"/>
        <v>40000</v>
      </c>
      <c r="P1262" s="72">
        <f t="shared" si="630"/>
        <v>40000</v>
      </c>
      <c r="Q1262" s="72">
        <f t="shared" si="630"/>
        <v>0</v>
      </c>
      <c r="R1262" s="72">
        <f t="shared" si="630"/>
        <v>0</v>
      </c>
      <c r="S1262" s="72">
        <f t="shared" si="630"/>
        <v>0</v>
      </c>
      <c r="T1262" s="72">
        <f t="shared" si="630"/>
        <v>0</v>
      </c>
      <c r="U1262" s="72">
        <f t="shared" si="630"/>
        <v>0</v>
      </c>
      <c r="V1262" s="21"/>
      <c r="W1262" s="21"/>
      <c r="X1262" s="21"/>
      <c r="Y1262" s="12"/>
    </row>
    <row r="1263" spans="1:25" hidden="1" x14ac:dyDescent="0.2">
      <c r="A1263" s="28" t="s">
        <v>573</v>
      </c>
      <c r="B1263" s="29">
        <v>12</v>
      </c>
      <c r="C1263" s="50" t="s">
        <v>296</v>
      </c>
      <c r="D1263" s="53">
        <v>3237</v>
      </c>
      <c r="E1263" s="32" t="s">
        <v>58</v>
      </c>
      <c r="G1263" s="1">
        <v>40000</v>
      </c>
      <c r="H1263" s="1">
        <v>40000</v>
      </c>
      <c r="L1263" s="33" t="str">
        <f t="shared" si="605"/>
        <v>-</v>
      </c>
      <c r="M1263" s="1">
        <v>0</v>
      </c>
      <c r="N1263" s="1">
        <v>0</v>
      </c>
      <c r="O1263" s="1">
        <v>40000</v>
      </c>
      <c r="P1263" s="1">
        <f>O1263</f>
        <v>40000</v>
      </c>
      <c r="Q1263" s="1">
        <v>0</v>
      </c>
      <c r="R1263" s="1"/>
      <c r="S1263" s="1">
        <f>R1263</f>
        <v>0</v>
      </c>
      <c r="T1263" s="1"/>
      <c r="U1263" s="1">
        <f>T1263</f>
        <v>0</v>
      </c>
    </row>
    <row r="1264" spans="1:25" s="23" customFormat="1" ht="15.75" hidden="1" x14ac:dyDescent="0.2">
      <c r="A1264" s="24" t="s">
        <v>573</v>
      </c>
      <c r="B1264" s="25">
        <v>12</v>
      </c>
      <c r="C1264" s="49" t="s">
        <v>296</v>
      </c>
      <c r="D1264" s="40">
        <v>422</v>
      </c>
      <c r="E1264" s="20"/>
      <c r="F1264" s="20"/>
      <c r="G1264" s="21">
        <f>SUM(G1265)</f>
        <v>60000</v>
      </c>
      <c r="H1264" s="21">
        <f t="shared" ref="H1264:U1264" si="631">SUM(H1265)</f>
        <v>60000</v>
      </c>
      <c r="I1264" s="21">
        <f t="shared" si="631"/>
        <v>0</v>
      </c>
      <c r="J1264" s="21">
        <f t="shared" si="631"/>
        <v>0</v>
      </c>
      <c r="K1264" s="21">
        <f t="shared" si="631"/>
        <v>0</v>
      </c>
      <c r="L1264" s="22" t="str">
        <f t="shared" si="605"/>
        <v>-</v>
      </c>
      <c r="M1264" s="21">
        <f t="shared" si="631"/>
        <v>0</v>
      </c>
      <c r="N1264" s="21">
        <f t="shared" si="631"/>
        <v>0</v>
      </c>
      <c r="O1264" s="21">
        <f t="shared" si="631"/>
        <v>50000</v>
      </c>
      <c r="P1264" s="21">
        <f t="shared" si="631"/>
        <v>50000</v>
      </c>
      <c r="Q1264" s="21">
        <f t="shared" si="631"/>
        <v>0</v>
      </c>
      <c r="R1264" s="21">
        <f t="shared" si="631"/>
        <v>0</v>
      </c>
      <c r="S1264" s="21">
        <f t="shared" si="631"/>
        <v>0</v>
      </c>
      <c r="T1264" s="21">
        <f t="shared" si="631"/>
        <v>0</v>
      </c>
      <c r="U1264" s="21">
        <f t="shared" si="631"/>
        <v>0</v>
      </c>
      <c r="V1264" s="21"/>
      <c r="W1264" s="21"/>
      <c r="X1264" s="21"/>
      <c r="Y1264" s="12"/>
    </row>
    <row r="1265" spans="1:25" hidden="1" x14ac:dyDescent="0.2">
      <c r="A1265" s="28" t="s">
        <v>573</v>
      </c>
      <c r="B1265" s="29">
        <v>12</v>
      </c>
      <c r="C1265" s="50" t="s">
        <v>296</v>
      </c>
      <c r="D1265" s="53">
        <v>4227</v>
      </c>
      <c r="E1265" s="32" t="s">
        <v>77</v>
      </c>
      <c r="G1265" s="1">
        <v>60000</v>
      </c>
      <c r="H1265" s="1">
        <v>60000</v>
      </c>
      <c r="L1265" s="33" t="str">
        <f t="shared" si="605"/>
        <v>-</v>
      </c>
      <c r="M1265" s="1">
        <v>0</v>
      </c>
      <c r="N1265" s="1">
        <v>0</v>
      </c>
      <c r="O1265" s="1">
        <v>50000</v>
      </c>
      <c r="P1265" s="1">
        <f>O1265</f>
        <v>50000</v>
      </c>
      <c r="Q1265" s="1">
        <v>0</v>
      </c>
      <c r="R1265" s="1"/>
      <c r="S1265" s="1">
        <f>R1265</f>
        <v>0</v>
      </c>
      <c r="T1265" s="1"/>
      <c r="U1265" s="1">
        <f>T1265</f>
        <v>0</v>
      </c>
    </row>
    <row r="1266" spans="1:25" s="23" customFormat="1" ht="15.75" hidden="1" x14ac:dyDescent="0.2">
      <c r="A1266" s="24" t="s">
        <v>573</v>
      </c>
      <c r="B1266" s="25">
        <v>51</v>
      </c>
      <c r="C1266" s="49" t="s">
        <v>296</v>
      </c>
      <c r="D1266" s="40">
        <v>323</v>
      </c>
      <c r="E1266" s="20"/>
      <c r="F1266" s="20"/>
      <c r="G1266" s="21">
        <f>SUM(G1267)</f>
        <v>660000</v>
      </c>
      <c r="H1266" s="21">
        <f t="shared" ref="H1266:U1266" si="632">SUM(H1267)</f>
        <v>0</v>
      </c>
      <c r="I1266" s="21">
        <f t="shared" si="632"/>
        <v>0</v>
      </c>
      <c r="J1266" s="21">
        <f t="shared" si="632"/>
        <v>0</v>
      </c>
      <c r="K1266" s="21">
        <f t="shared" si="632"/>
        <v>0</v>
      </c>
      <c r="L1266" s="22" t="str">
        <f t="shared" si="605"/>
        <v>-</v>
      </c>
      <c r="M1266" s="21">
        <f t="shared" si="632"/>
        <v>0</v>
      </c>
      <c r="N1266" s="21">
        <f t="shared" si="632"/>
        <v>0</v>
      </c>
      <c r="O1266" s="21">
        <f t="shared" si="632"/>
        <v>660000</v>
      </c>
      <c r="P1266" s="21">
        <f t="shared" si="632"/>
        <v>0</v>
      </c>
      <c r="Q1266" s="21">
        <f t="shared" si="632"/>
        <v>0</v>
      </c>
      <c r="R1266" s="21">
        <f t="shared" si="632"/>
        <v>0</v>
      </c>
      <c r="S1266" s="21">
        <f t="shared" si="632"/>
        <v>0</v>
      </c>
      <c r="T1266" s="21">
        <f t="shared" si="632"/>
        <v>0</v>
      </c>
      <c r="U1266" s="21">
        <f t="shared" si="632"/>
        <v>0</v>
      </c>
      <c r="V1266" s="21"/>
      <c r="W1266" s="21"/>
      <c r="X1266" s="21"/>
      <c r="Y1266" s="12"/>
    </row>
    <row r="1267" spans="1:25" hidden="1" x14ac:dyDescent="0.2">
      <c r="A1267" s="28" t="s">
        <v>573</v>
      </c>
      <c r="B1267" s="29">
        <v>51</v>
      </c>
      <c r="C1267" s="50" t="s">
        <v>296</v>
      </c>
      <c r="D1267" s="53">
        <v>3237</v>
      </c>
      <c r="E1267" s="32" t="s">
        <v>58</v>
      </c>
      <c r="G1267" s="1">
        <v>660000</v>
      </c>
      <c r="H1267" s="55"/>
      <c r="J1267" s="55"/>
      <c r="L1267" s="33" t="str">
        <f t="shared" si="605"/>
        <v>-</v>
      </c>
      <c r="M1267" s="1">
        <v>0</v>
      </c>
      <c r="N1267" s="55"/>
      <c r="O1267" s="1">
        <v>660000</v>
      </c>
      <c r="P1267" s="55"/>
      <c r="Q1267" s="1">
        <v>0</v>
      </c>
      <c r="R1267" s="1"/>
      <c r="S1267" s="55"/>
      <c r="T1267" s="1"/>
      <c r="U1267" s="55"/>
    </row>
    <row r="1268" spans="1:25" s="23" customFormat="1" ht="15.75" hidden="1" x14ac:dyDescent="0.2">
      <c r="A1268" s="24" t="s">
        <v>573</v>
      </c>
      <c r="B1268" s="25">
        <v>51</v>
      </c>
      <c r="C1268" s="49" t="s">
        <v>296</v>
      </c>
      <c r="D1268" s="40">
        <v>382</v>
      </c>
      <c r="E1268" s="20"/>
      <c r="F1268" s="20"/>
      <c r="G1268" s="21">
        <f>SUM(G1269)</f>
        <v>4250560</v>
      </c>
      <c r="H1268" s="21">
        <f t="shared" ref="H1268:U1268" si="633">SUM(H1269)</f>
        <v>0</v>
      </c>
      <c r="I1268" s="21">
        <f t="shared" si="633"/>
        <v>0</v>
      </c>
      <c r="J1268" s="21">
        <f t="shared" si="633"/>
        <v>0</v>
      </c>
      <c r="K1268" s="21">
        <f t="shared" si="633"/>
        <v>0</v>
      </c>
      <c r="L1268" s="22" t="str">
        <f>IF(I1268=0, "-", K1268/I1268*100)</f>
        <v>-</v>
      </c>
      <c r="M1268" s="21">
        <f t="shared" si="633"/>
        <v>0</v>
      </c>
      <c r="N1268" s="21">
        <f t="shared" si="633"/>
        <v>0</v>
      </c>
      <c r="O1268" s="21">
        <f t="shared" si="633"/>
        <v>3430000</v>
      </c>
      <c r="P1268" s="21">
        <f t="shared" si="633"/>
        <v>0</v>
      </c>
      <c r="Q1268" s="21">
        <f t="shared" si="633"/>
        <v>0</v>
      </c>
      <c r="R1268" s="21">
        <f t="shared" si="633"/>
        <v>0</v>
      </c>
      <c r="S1268" s="21">
        <f t="shared" si="633"/>
        <v>0</v>
      </c>
      <c r="T1268" s="21">
        <f t="shared" si="633"/>
        <v>0</v>
      </c>
      <c r="U1268" s="21">
        <f t="shared" si="633"/>
        <v>0</v>
      </c>
      <c r="V1268" s="21"/>
      <c r="W1268" s="21"/>
      <c r="X1268" s="21"/>
      <c r="Y1268" s="12"/>
    </row>
    <row r="1269" spans="1:25" hidden="1" x14ac:dyDescent="0.2">
      <c r="A1269" s="28" t="s">
        <v>573</v>
      </c>
      <c r="B1269" s="29">
        <v>51</v>
      </c>
      <c r="C1269" s="50" t="s">
        <v>296</v>
      </c>
      <c r="D1269" s="53">
        <v>3821</v>
      </c>
      <c r="E1269" s="32" t="s">
        <v>102</v>
      </c>
      <c r="G1269" s="1">
        <v>4250560</v>
      </c>
      <c r="H1269" s="55"/>
      <c r="J1269" s="55"/>
      <c r="L1269" s="33" t="str">
        <f>IF(I1269=0, "-", K1269/I1269*100)</f>
        <v>-</v>
      </c>
      <c r="M1269" s="1">
        <v>0</v>
      </c>
      <c r="N1269" s="55"/>
      <c r="O1269" s="1">
        <v>3430000</v>
      </c>
      <c r="P1269" s="55"/>
      <c r="Q1269" s="1">
        <v>0</v>
      </c>
      <c r="R1269" s="1"/>
      <c r="S1269" s="55"/>
      <c r="T1269" s="1"/>
      <c r="U1269" s="55"/>
    </row>
    <row r="1270" spans="1:25" s="23" customFormat="1" ht="15.75" hidden="1" x14ac:dyDescent="0.2">
      <c r="A1270" s="24" t="s">
        <v>573</v>
      </c>
      <c r="B1270" s="25">
        <v>51</v>
      </c>
      <c r="C1270" s="49" t="s">
        <v>296</v>
      </c>
      <c r="D1270" s="40">
        <v>422</v>
      </c>
      <c r="E1270" s="20"/>
      <c r="F1270" s="20"/>
      <c r="G1270" s="21">
        <f>SUM(G1271:G1272)</f>
        <v>175000</v>
      </c>
      <c r="H1270" s="21">
        <f>SUM(H1271:H1272)</f>
        <v>0</v>
      </c>
      <c r="I1270" s="21">
        <f>SUM(I1271:I1272)</f>
        <v>0</v>
      </c>
      <c r="J1270" s="21">
        <f>SUM(J1271:J1272)</f>
        <v>0</v>
      </c>
      <c r="K1270" s="21">
        <f>SUM(K1271:K1272)</f>
        <v>0</v>
      </c>
      <c r="L1270" s="22" t="str">
        <f>IF(I1270=0, "-", K1270/I1270*100)</f>
        <v>-</v>
      </c>
      <c r="M1270" s="21">
        <f t="shared" ref="M1270:U1270" si="634">SUM(M1271:M1272)</f>
        <v>0</v>
      </c>
      <c r="N1270" s="21">
        <f t="shared" si="634"/>
        <v>0</v>
      </c>
      <c r="O1270" s="21">
        <f t="shared" si="634"/>
        <v>175000</v>
      </c>
      <c r="P1270" s="21">
        <f t="shared" si="634"/>
        <v>0</v>
      </c>
      <c r="Q1270" s="21">
        <f t="shared" si="634"/>
        <v>0</v>
      </c>
      <c r="R1270" s="21">
        <f t="shared" si="634"/>
        <v>0</v>
      </c>
      <c r="S1270" s="21">
        <f t="shared" si="634"/>
        <v>0</v>
      </c>
      <c r="T1270" s="21">
        <f t="shared" si="634"/>
        <v>0</v>
      </c>
      <c r="U1270" s="21">
        <f t="shared" si="634"/>
        <v>0</v>
      </c>
      <c r="V1270" s="21"/>
      <c r="W1270" s="21"/>
      <c r="X1270" s="21"/>
      <c r="Y1270" s="12"/>
    </row>
    <row r="1271" spans="1:25" hidden="1" x14ac:dyDescent="0.2">
      <c r="A1271" s="28" t="s">
        <v>573</v>
      </c>
      <c r="B1271" s="29">
        <v>51</v>
      </c>
      <c r="C1271" s="50" t="s">
        <v>296</v>
      </c>
      <c r="D1271" s="53">
        <v>4221</v>
      </c>
      <c r="E1271" s="32" t="s">
        <v>74</v>
      </c>
      <c r="G1271" s="1">
        <v>0</v>
      </c>
      <c r="H1271" s="55"/>
      <c r="J1271" s="55"/>
      <c r="L1271" s="33" t="str">
        <f>IF(I1271=0, "-", K1271/I1271*100)</f>
        <v>-</v>
      </c>
      <c r="M1271" s="1">
        <v>0</v>
      </c>
      <c r="N1271" s="55"/>
      <c r="O1271" s="1"/>
      <c r="P1271" s="55"/>
      <c r="Q1271" s="1">
        <v>0</v>
      </c>
      <c r="R1271" s="1"/>
      <c r="S1271" s="55"/>
      <c r="T1271" s="1"/>
      <c r="U1271" s="55"/>
    </row>
    <row r="1272" spans="1:25" hidden="1" x14ac:dyDescent="0.2">
      <c r="A1272" s="28" t="s">
        <v>573</v>
      </c>
      <c r="B1272" s="29">
        <v>51</v>
      </c>
      <c r="C1272" s="50" t="s">
        <v>296</v>
      </c>
      <c r="D1272" s="53">
        <v>4227</v>
      </c>
      <c r="E1272" s="32" t="s">
        <v>77</v>
      </c>
      <c r="G1272" s="1">
        <v>175000</v>
      </c>
      <c r="H1272" s="55"/>
      <c r="J1272" s="55"/>
      <c r="L1272" s="33" t="str">
        <f>IF(I1272=0, "-", K1272/I1272*100)</f>
        <v>-</v>
      </c>
      <c r="M1272" s="1">
        <v>0</v>
      </c>
      <c r="N1272" s="55"/>
      <c r="O1272" s="1">
        <v>175000</v>
      </c>
      <c r="P1272" s="55"/>
      <c r="Q1272" s="1">
        <v>0</v>
      </c>
      <c r="R1272" s="1"/>
      <c r="S1272" s="55"/>
      <c r="T1272" s="1"/>
      <c r="U1272" s="55"/>
    </row>
    <row r="1273" spans="1:25" ht="15.75" x14ac:dyDescent="0.2">
      <c r="A1273" s="276" t="s">
        <v>583</v>
      </c>
      <c r="B1273" s="276"/>
      <c r="C1273" s="276"/>
      <c r="D1273" s="276"/>
      <c r="E1273" s="276"/>
      <c r="F1273" s="276"/>
      <c r="G1273" s="16">
        <f>SUM(G1274+G1289)</f>
        <v>11185541</v>
      </c>
      <c r="H1273" s="16">
        <f t="shared" ref="H1273:U1273" si="635">SUM(H1274+H1289)</f>
        <v>11185541</v>
      </c>
      <c r="I1273" s="16">
        <f t="shared" si="635"/>
        <v>11185541</v>
      </c>
      <c r="J1273" s="16">
        <f t="shared" si="635"/>
        <v>11185541</v>
      </c>
      <c r="K1273" s="16">
        <f t="shared" si="635"/>
        <v>7724518.4499999993</v>
      </c>
      <c r="L1273" s="17">
        <f t="shared" si="605"/>
        <v>69.058067464059164</v>
      </c>
      <c r="M1273" s="16">
        <f t="shared" si="635"/>
        <v>11185541</v>
      </c>
      <c r="N1273" s="16">
        <f t="shared" si="635"/>
        <v>11185541</v>
      </c>
      <c r="O1273" s="16">
        <f t="shared" si="635"/>
        <v>11190000</v>
      </c>
      <c r="P1273" s="16">
        <f t="shared" si="635"/>
        <v>11190000</v>
      </c>
      <c r="Q1273" s="16">
        <f t="shared" si="635"/>
        <v>11185541</v>
      </c>
      <c r="R1273" s="16">
        <f t="shared" si="635"/>
        <v>11190000</v>
      </c>
      <c r="S1273" s="16">
        <f t="shared" si="635"/>
        <v>11190000</v>
      </c>
      <c r="T1273" s="16">
        <f t="shared" si="635"/>
        <v>11190000</v>
      </c>
      <c r="U1273" s="16">
        <f t="shared" si="635"/>
        <v>11190000</v>
      </c>
    </row>
    <row r="1274" spans="1:25" s="23" customFormat="1" ht="63" x14ac:dyDescent="0.2">
      <c r="A1274" s="277" t="s">
        <v>584</v>
      </c>
      <c r="B1274" s="277"/>
      <c r="C1274" s="277"/>
      <c r="D1274" s="277"/>
      <c r="E1274" s="20" t="s">
        <v>585</v>
      </c>
      <c r="F1274" s="20" t="s">
        <v>237</v>
      </c>
      <c r="G1274" s="21">
        <f>G1275+G1277+G1279+G1282+G1284+G1287</f>
        <v>10998755</v>
      </c>
      <c r="H1274" s="21">
        <f t="shared" ref="H1274:U1274" si="636">H1275+H1277+H1279+H1282+H1284+H1287</f>
        <v>10998755</v>
      </c>
      <c r="I1274" s="21">
        <f t="shared" si="636"/>
        <v>10998755</v>
      </c>
      <c r="J1274" s="21">
        <f t="shared" si="636"/>
        <v>10998755</v>
      </c>
      <c r="K1274" s="21">
        <f t="shared" si="636"/>
        <v>7537732.4499999993</v>
      </c>
      <c r="L1274" s="22">
        <f t="shared" si="605"/>
        <v>68.532597098489774</v>
      </c>
      <c r="M1274" s="21">
        <f t="shared" si="636"/>
        <v>10998755</v>
      </c>
      <c r="N1274" s="21">
        <f t="shared" si="636"/>
        <v>10998755</v>
      </c>
      <c r="O1274" s="21">
        <f t="shared" si="636"/>
        <v>11003214</v>
      </c>
      <c r="P1274" s="21">
        <f t="shared" si="636"/>
        <v>11003214</v>
      </c>
      <c r="Q1274" s="21">
        <f t="shared" si="636"/>
        <v>10998755</v>
      </c>
      <c r="R1274" s="21">
        <f t="shared" si="636"/>
        <v>11003214</v>
      </c>
      <c r="S1274" s="21">
        <f t="shared" si="636"/>
        <v>11003214</v>
      </c>
      <c r="T1274" s="21">
        <f t="shared" si="636"/>
        <v>11003214</v>
      </c>
      <c r="U1274" s="21">
        <f t="shared" si="636"/>
        <v>11003214</v>
      </c>
      <c r="V1274" s="21"/>
      <c r="W1274" s="21"/>
      <c r="X1274" s="21"/>
      <c r="Y1274" s="12"/>
    </row>
    <row r="1275" spans="1:25" s="23" customFormat="1" ht="15.75" hidden="1" x14ac:dyDescent="0.2">
      <c r="A1275" s="24" t="s">
        <v>584</v>
      </c>
      <c r="B1275" s="25">
        <v>11</v>
      </c>
      <c r="C1275" s="49" t="s">
        <v>101</v>
      </c>
      <c r="D1275" s="27">
        <v>311</v>
      </c>
      <c r="E1275" s="20"/>
      <c r="F1275" s="20"/>
      <c r="G1275" s="21">
        <f>SUM(G1276)</f>
        <v>7642758</v>
      </c>
      <c r="H1275" s="21">
        <f t="shared" ref="H1275:U1275" si="637">SUM(H1276)</f>
        <v>7642758</v>
      </c>
      <c r="I1275" s="21">
        <f t="shared" si="637"/>
        <v>7642758</v>
      </c>
      <c r="J1275" s="21">
        <f t="shared" si="637"/>
        <v>7642758</v>
      </c>
      <c r="K1275" s="21">
        <f t="shared" si="637"/>
        <v>5554294.75</v>
      </c>
      <c r="L1275" s="22">
        <f t="shared" si="605"/>
        <v>72.673958144429022</v>
      </c>
      <c r="M1275" s="21">
        <f t="shared" si="637"/>
        <v>7642758</v>
      </c>
      <c r="N1275" s="21">
        <f t="shared" si="637"/>
        <v>7642758</v>
      </c>
      <c r="O1275" s="21">
        <f t="shared" si="637"/>
        <v>7677450</v>
      </c>
      <c r="P1275" s="21">
        <f t="shared" si="637"/>
        <v>7677450</v>
      </c>
      <c r="Q1275" s="21">
        <f t="shared" si="637"/>
        <v>7642758</v>
      </c>
      <c r="R1275" s="21">
        <f t="shared" si="637"/>
        <v>7677450</v>
      </c>
      <c r="S1275" s="21">
        <f t="shared" si="637"/>
        <v>7677450</v>
      </c>
      <c r="T1275" s="21">
        <f t="shared" si="637"/>
        <v>7677450</v>
      </c>
      <c r="U1275" s="21">
        <f t="shared" si="637"/>
        <v>7677450</v>
      </c>
      <c r="V1275" s="21">
        <v>8940000</v>
      </c>
      <c r="W1275" s="21"/>
      <c r="X1275" s="21"/>
      <c r="Y1275" s="12" t="s">
        <v>586</v>
      </c>
    </row>
    <row r="1276" spans="1:25" ht="15.75" hidden="1" x14ac:dyDescent="0.2">
      <c r="A1276" s="28" t="s">
        <v>584</v>
      </c>
      <c r="B1276" s="29">
        <v>11</v>
      </c>
      <c r="C1276" s="50" t="s">
        <v>101</v>
      </c>
      <c r="D1276" s="53" t="s">
        <v>526</v>
      </c>
      <c r="E1276" s="32" t="s">
        <v>33</v>
      </c>
      <c r="G1276" s="1">
        <v>7642758</v>
      </c>
      <c r="H1276" s="1">
        <v>7642758</v>
      </c>
      <c r="I1276" s="1">
        <v>7642758</v>
      </c>
      <c r="J1276" s="1">
        <v>7642758</v>
      </c>
      <c r="K1276" s="1">
        <v>5554294.75</v>
      </c>
      <c r="L1276" s="33">
        <f t="shared" si="605"/>
        <v>72.673958144429022</v>
      </c>
      <c r="M1276" s="1">
        <v>7642758</v>
      </c>
      <c r="N1276" s="1">
        <v>7642758</v>
      </c>
      <c r="O1276" s="1">
        <v>7677450</v>
      </c>
      <c r="P1276" s="1">
        <f>O1276</f>
        <v>7677450</v>
      </c>
      <c r="Q1276" s="1">
        <v>7642758</v>
      </c>
      <c r="R1276" s="1">
        <v>7677450</v>
      </c>
      <c r="S1276" s="1">
        <f>R1276</f>
        <v>7677450</v>
      </c>
      <c r="T1276" s="1">
        <v>7677450</v>
      </c>
      <c r="U1276" s="1">
        <f>T1276</f>
        <v>7677450</v>
      </c>
      <c r="V1276" s="21">
        <f>O1275+O1277+O1279</f>
        <v>8940000</v>
      </c>
      <c r="Y1276" s="12" t="s">
        <v>587</v>
      </c>
    </row>
    <row r="1277" spans="1:25" s="23" customFormat="1" ht="15.75" hidden="1" x14ac:dyDescent="0.2">
      <c r="A1277" s="24" t="s">
        <v>584</v>
      </c>
      <c r="B1277" s="25">
        <v>11</v>
      </c>
      <c r="C1277" s="49" t="s">
        <v>101</v>
      </c>
      <c r="D1277" s="40">
        <v>312</v>
      </c>
      <c r="E1277" s="20"/>
      <c r="F1277" s="20"/>
      <c r="G1277" s="21">
        <f>SUM(G1278)</f>
        <v>87900</v>
      </c>
      <c r="H1277" s="21">
        <f t="shared" ref="H1277:U1277" si="638">SUM(H1278)</f>
        <v>87900</v>
      </c>
      <c r="I1277" s="21">
        <f t="shared" si="638"/>
        <v>87900</v>
      </c>
      <c r="J1277" s="21">
        <f t="shared" si="638"/>
        <v>87900</v>
      </c>
      <c r="K1277" s="21">
        <f t="shared" si="638"/>
        <v>37012.019999999997</v>
      </c>
      <c r="L1277" s="22">
        <f t="shared" si="605"/>
        <v>42.106962457337879</v>
      </c>
      <c r="M1277" s="21">
        <f t="shared" si="638"/>
        <v>87900</v>
      </c>
      <c r="N1277" s="21">
        <f t="shared" si="638"/>
        <v>87900</v>
      </c>
      <c r="O1277" s="21">
        <f t="shared" si="638"/>
        <v>87900</v>
      </c>
      <c r="P1277" s="21">
        <f t="shared" si="638"/>
        <v>87900</v>
      </c>
      <c r="Q1277" s="21">
        <f t="shared" si="638"/>
        <v>87900</v>
      </c>
      <c r="R1277" s="21">
        <f t="shared" si="638"/>
        <v>87900</v>
      </c>
      <c r="S1277" s="21">
        <f t="shared" si="638"/>
        <v>87900</v>
      </c>
      <c r="T1277" s="21">
        <f t="shared" si="638"/>
        <v>87900</v>
      </c>
      <c r="U1277" s="21">
        <f t="shared" si="638"/>
        <v>87900</v>
      </c>
      <c r="V1277" s="1">
        <f>V1275-V1276</f>
        <v>0</v>
      </c>
      <c r="W1277" s="1"/>
      <c r="X1277" s="1"/>
      <c r="Y1277" s="65" t="s">
        <v>26</v>
      </c>
    </row>
    <row r="1278" spans="1:25" hidden="1" x14ac:dyDescent="0.2">
      <c r="A1278" s="28" t="s">
        <v>584</v>
      </c>
      <c r="B1278" s="29">
        <v>11</v>
      </c>
      <c r="C1278" s="50" t="s">
        <v>101</v>
      </c>
      <c r="D1278" s="53" t="s">
        <v>529</v>
      </c>
      <c r="E1278" s="32" t="s">
        <v>471</v>
      </c>
      <c r="G1278" s="1">
        <v>87900</v>
      </c>
      <c r="H1278" s="1">
        <v>87900</v>
      </c>
      <c r="I1278" s="1">
        <v>87900</v>
      </c>
      <c r="J1278" s="1">
        <v>87900</v>
      </c>
      <c r="K1278" s="1">
        <v>37012.019999999997</v>
      </c>
      <c r="L1278" s="33">
        <f t="shared" si="605"/>
        <v>42.106962457337879</v>
      </c>
      <c r="M1278" s="1">
        <v>87900</v>
      </c>
      <c r="N1278" s="1">
        <v>87900</v>
      </c>
      <c r="O1278" s="1">
        <v>87900</v>
      </c>
      <c r="P1278" s="1">
        <f t="shared" ref="P1278:P1288" si="639">O1278</f>
        <v>87900</v>
      </c>
      <c r="Q1278" s="1">
        <v>87900</v>
      </c>
      <c r="R1278" s="1">
        <v>87900</v>
      </c>
      <c r="S1278" s="1">
        <f t="shared" ref="S1278:S1288" si="640">R1278</f>
        <v>87900</v>
      </c>
      <c r="T1278" s="1">
        <v>87900</v>
      </c>
      <c r="U1278" s="1">
        <f t="shared" ref="U1278:U1288" si="641">T1278</f>
        <v>87900</v>
      </c>
    </row>
    <row r="1279" spans="1:25" s="23" customFormat="1" ht="15.75" hidden="1" x14ac:dyDescent="0.2">
      <c r="A1279" s="24" t="s">
        <v>584</v>
      </c>
      <c r="B1279" s="25">
        <v>11</v>
      </c>
      <c r="C1279" s="49" t="s">
        <v>101</v>
      </c>
      <c r="D1279" s="40">
        <v>313</v>
      </c>
      <c r="E1279" s="20"/>
      <c r="F1279" s="20"/>
      <c r="G1279" s="21">
        <f>SUM(G1280:G1281)</f>
        <v>1169342</v>
      </c>
      <c r="H1279" s="21">
        <f t="shared" ref="H1279:U1279" si="642">SUM(H1280:H1281)</f>
        <v>1169342</v>
      </c>
      <c r="I1279" s="21">
        <f t="shared" si="642"/>
        <v>1169342</v>
      </c>
      <c r="J1279" s="21">
        <f t="shared" si="642"/>
        <v>1169342</v>
      </c>
      <c r="K1279" s="21">
        <f t="shared" si="642"/>
        <v>847743.52</v>
      </c>
      <c r="L1279" s="22">
        <f t="shared" si="605"/>
        <v>72.497483199953479</v>
      </c>
      <c r="M1279" s="21">
        <f t="shared" si="642"/>
        <v>1169342</v>
      </c>
      <c r="N1279" s="21">
        <f t="shared" si="642"/>
        <v>1169342</v>
      </c>
      <c r="O1279" s="21">
        <f t="shared" si="642"/>
        <v>1174650</v>
      </c>
      <c r="P1279" s="21">
        <f t="shared" si="642"/>
        <v>1174650</v>
      </c>
      <c r="Q1279" s="21">
        <f t="shared" si="642"/>
        <v>1169342</v>
      </c>
      <c r="R1279" s="21">
        <f t="shared" si="642"/>
        <v>1174650</v>
      </c>
      <c r="S1279" s="21">
        <f t="shared" si="642"/>
        <v>1174650</v>
      </c>
      <c r="T1279" s="21">
        <f t="shared" si="642"/>
        <v>1174650</v>
      </c>
      <c r="U1279" s="21">
        <f t="shared" si="642"/>
        <v>1174650</v>
      </c>
      <c r="V1279" s="21"/>
      <c r="W1279" s="21"/>
      <c r="X1279" s="21"/>
      <c r="Y1279" s="12"/>
    </row>
    <row r="1280" spans="1:25" hidden="1" x14ac:dyDescent="0.2">
      <c r="A1280" s="28" t="s">
        <v>584</v>
      </c>
      <c r="B1280" s="29">
        <v>11</v>
      </c>
      <c r="C1280" s="50" t="s">
        <v>101</v>
      </c>
      <c r="D1280" s="53" t="s">
        <v>530</v>
      </c>
      <c r="E1280" s="32" t="s">
        <v>40</v>
      </c>
      <c r="G1280" s="1">
        <v>1031772</v>
      </c>
      <c r="H1280" s="1">
        <v>1031772</v>
      </c>
      <c r="I1280" s="1">
        <v>1031772</v>
      </c>
      <c r="J1280" s="1">
        <v>1031772</v>
      </c>
      <c r="K1280" s="1">
        <v>748008.99</v>
      </c>
      <c r="L1280" s="33">
        <f t="shared" si="605"/>
        <v>72.497508170409745</v>
      </c>
      <c r="M1280" s="1">
        <v>1031772</v>
      </c>
      <c r="N1280" s="1">
        <v>1031772</v>
      </c>
      <c r="O1280" s="1">
        <v>1036456</v>
      </c>
      <c r="P1280" s="1">
        <f t="shared" si="639"/>
        <v>1036456</v>
      </c>
      <c r="Q1280" s="1">
        <v>1031772</v>
      </c>
      <c r="R1280" s="1">
        <v>1036456</v>
      </c>
      <c r="S1280" s="1">
        <f t="shared" si="640"/>
        <v>1036456</v>
      </c>
      <c r="T1280" s="1">
        <v>1036456</v>
      </c>
      <c r="U1280" s="1">
        <f t="shared" si="641"/>
        <v>1036456</v>
      </c>
    </row>
    <row r="1281" spans="1:25" ht="30" hidden="1" x14ac:dyDescent="0.2">
      <c r="A1281" s="28" t="s">
        <v>584</v>
      </c>
      <c r="B1281" s="29">
        <v>11</v>
      </c>
      <c r="C1281" s="50" t="s">
        <v>101</v>
      </c>
      <c r="D1281" s="53" t="s">
        <v>569</v>
      </c>
      <c r="E1281" s="32" t="s">
        <v>41</v>
      </c>
      <c r="G1281" s="1">
        <v>137570</v>
      </c>
      <c r="H1281" s="1">
        <v>137570</v>
      </c>
      <c r="I1281" s="1">
        <v>137570</v>
      </c>
      <c r="J1281" s="1">
        <v>137570</v>
      </c>
      <c r="K1281" s="1">
        <v>99734.53</v>
      </c>
      <c r="L1281" s="33">
        <f t="shared" si="605"/>
        <v>72.497295922076034</v>
      </c>
      <c r="M1281" s="1">
        <v>137570</v>
      </c>
      <c r="N1281" s="1">
        <v>137570</v>
      </c>
      <c r="O1281" s="1">
        <v>138194</v>
      </c>
      <c r="P1281" s="1">
        <f t="shared" si="639"/>
        <v>138194</v>
      </c>
      <c r="Q1281" s="1">
        <v>137570</v>
      </c>
      <c r="R1281" s="1">
        <v>138194</v>
      </c>
      <c r="S1281" s="1">
        <f t="shared" si="640"/>
        <v>138194</v>
      </c>
      <c r="T1281" s="1">
        <v>138194</v>
      </c>
      <c r="U1281" s="1">
        <f t="shared" si="641"/>
        <v>138194</v>
      </c>
    </row>
    <row r="1282" spans="1:25" s="23" customFormat="1" ht="15.75" hidden="1" x14ac:dyDescent="0.2">
      <c r="A1282" s="24" t="s">
        <v>584</v>
      </c>
      <c r="B1282" s="25">
        <v>11</v>
      </c>
      <c r="C1282" s="49" t="s">
        <v>101</v>
      </c>
      <c r="D1282" s="40">
        <v>322</v>
      </c>
      <c r="E1282" s="20"/>
      <c r="F1282" s="20"/>
      <c r="G1282" s="21">
        <f>SUM(G1283)</f>
        <v>893755</v>
      </c>
      <c r="H1282" s="21">
        <f t="shared" ref="H1282:U1282" si="643">SUM(H1283)</f>
        <v>893755</v>
      </c>
      <c r="I1282" s="21">
        <f t="shared" si="643"/>
        <v>893755</v>
      </c>
      <c r="J1282" s="21">
        <f t="shared" si="643"/>
        <v>893755</v>
      </c>
      <c r="K1282" s="21">
        <f t="shared" si="643"/>
        <v>492978.16</v>
      </c>
      <c r="L1282" s="22">
        <f t="shared" si="605"/>
        <v>55.158086947765327</v>
      </c>
      <c r="M1282" s="21">
        <f t="shared" si="643"/>
        <v>893755</v>
      </c>
      <c r="N1282" s="21">
        <f t="shared" si="643"/>
        <v>893755</v>
      </c>
      <c r="O1282" s="21">
        <f t="shared" si="643"/>
        <v>873454</v>
      </c>
      <c r="P1282" s="21">
        <f t="shared" si="643"/>
        <v>873454</v>
      </c>
      <c r="Q1282" s="21">
        <f t="shared" si="643"/>
        <v>893755</v>
      </c>
      <c r="R1282" s="21">
        <f t="shared" si="643"/>
        <v>873454</v>
      </c>
      <c r="S1282" s="21">
        <f t="shared" si="643"/>
        <v>873454</v>
      </c>
      <c r="T1282" s="21">
        <f t="shared" si="643"/>
        <v>873454</v>
      </c>
      <c r="U1282" s="21">
        <f t="shared" si="643"/>
        <v>873454</v>
      </c>
      <c r="V1282" s="21"/>
      <c r="W1282" s="21"/>
      <c r="X1282" s="21"/>
      <c r="Y1282" s="12"/>
    </row>
    <row r="1283" spans="1:25" hidden="1" x14ac:dyDescent="0.2">
      <c r="A1283" s="28" t="s">
        <v>584</v>
      </c>
      <c r="B1283" s="29">
        <v>11</v>
      </c>
      <c r="C1283" s="50" t="s">
        <v>101</v>
      </c>
      <c r="D1283" s="53" t="s">
        <v>535</v>
      </c>
      <c r="E1283" s="32" t="s">
        <v>48</v>
      </c>
      <c r="G1283" s="1">
        <v>893755</v>
      </c>
      <c r="H1283" s="1">
        <v>893755</v>
      </c>
      <c r="I1283" s="1">
        <v>893755</v>
      </c>
      <c r="J1283" s="1">
        <v>893755</v>
      </c>
      <c r="K1283" s="1">
        <v>492978.16</v>
      </c>
      <c r="L1283" s="33">
        <f t="shared" si="605"/>
        <v>55.158086947765327</v>
      </c>
      <c r="M1283" s="1">
        <v>893755</v>
      </c>
      <c r="N1283" s="1">
        <v>893755</v>
      </c>
      <c r="O1283" s="1">
        <v>873454</v>
      </c>
      <c r="P1283" s="1">
        <f t="shared" si="639"/>
        <v>873454</v>
      </c>
      <c r="Q1283" s="1">
        <v>893755</v>
      </c>
      <c r="R1283" s="1">
        <v>873454</v>
      </c>
      <c r="S1283" s="1">
        <f t="shared" si="640"/>
        <v>873454</v>
      </c>
      <c r="T1283" s="1">
        <v>873454</v>
      </c>
      <c r="U1283" s="1">
        <f t="shared" si="641"/>
        <v>873454</v>
      </c>
    </row>
    <row r="1284" spans="1:25" s="23" customFormat="1" ht="15.75" hidden="1" x14ac:dyDescent="0.2">
      <c r="A1284" s="24" t="s">
        <v>584</v>
      </c>
      <c r="B1284" s="25">
        <v>11</v>
      </c>
      <c r="C1284" s="49" t="s">
        <v>101</v>
      </c>
      <c r="D1284" s="40">
        <v>323</v>
      </c>
      <c r="E1284" s="20"/>
      <c r="F1284" s="20"/>
      <c r="G1284" s="21">
        <f>SUM(G1285:G1286)</f>
        <v>1015000</v>
      </c>
      <c r="H1284" s="21">
        <f t="shared" ref="H1284:U1284" si="644">SUM(H1285:H1286)</f>
        <v>1015000</v>
      </c>
      <c r="I1284" s="21">
        <f t="shared" si="644"/>
        <v>1015000</v>
      </c>
      <c r="J1284" s="21">
        <f t="shared" si="644"/>
        <v>1015000</v>
      </c>
      <c r="K1284" s="21">
        <f t="shared" si="644"/>
        <v>605704</v>
      </c>
      <c r="L1284" s="22">
        <f t="shared" si="605"/>
        <v>59.67527093596059</v>
      </c>
      <c r="M1284" s="21">
        <f t="shared" si="644"/>
        <v>1015000</v>
      </c>
      <c r="N1284" s="21">
        <f t="shared" si="644"/>
        <v>1015000</v>
      </c>
      <c r="O1284" s="21">
        <f t="shared" si="644"/>
        <v>939760</v>
      </c>
      <c r="P1284" s="21">
        <f t="shared" si="644"/>
        <v>939760</v>
      </c>
      <c r="Q1284" s="21">
        <f t="shared" si="644"/>
        <v>1015000</v>
      </c>
      <c r="R1284" s="21">
        <f t="shared" si="644"/>
        <v>939760</v>
      </c>
      <c r="S1284" s="21">
        <f t="shared" si="644"/>
        <v>939760</v>
      </c>
      <c r="T1284" s="21">
        <f t="shared" si="644"/>
        <v>939760</v>
      </c>
      <c r="U1284" s="21">
        <f t="shared" si="644"/>
        <v>939760</v>
      </c>
      <c r="V1284" s="21"/>
      <c r="W1284" s="21"/>
      <c r="X1284" s="21"/>
      <c r="Y1284" s="12"/>
    </row>
    <row r="1285" spans="1:25" hidden="1" x14ac:dyDescent="0.2">
      <c r="A1285" s="28" t="s">
        <v>584</v>
      </c>
      <c r="B1285" s="29">
        <v>11</v>
      </c>
      <c r="C1285" s="50" t="s">
        <v>101</v>
      </c>
      <c r="D1285" s="53" t="s">
        <v>538</v>
      </c>
      <c r="E1285" s="32" t="s">
        <v>53</v>
      </c>
      <c r="G1285" s="1">
        <v>765000</v>
      </c>
      <c r="H1285" s="1">
        <v>765000</v>
      </c>
      <c r="I1285" s="1">
        <v>765000</v>
      </c>
      <c r="J1285" s="1">
        <v>765000</v>
      </c>
      <c r="K1285" s="1">
        <v>605704</v>
      </c>
      <c r="L1285" s="33">
        <f t="shared" si="605"/>
        <v>79.176993464052288</v>
      </c>
      <c r="M1285" s="1">
        <v>765000</v>
      </c>
      <c r="N1285" s="1">
        <v>765000</v>
      </c>
      <c r="O1285" s="1">
        <v>786760</v>
      </c>
      <c r="P1285" s="1">
        <f t="shared" si="639"/>
        <v>786760</v>
      </c>
      <c r="Q1285" s="1">
        <v>765000</v>
      </c>
      <c r="R1285" s="1">
        <v>786760</v>
      </c>
      <c r="S1285" s="1">
        <f t="shared" si="640"/>
        <v>786760</v>
      </c>
      <c r="T1285" s="1">
        <v>786760</v>
      </c>
      <c r="U1285" s="1">
        <f t="shared" si="641"/>
        <v>786760</v>
      </c>
    </row>
    <row r="1286" spans="1:25" hidden="1" x14ac:dyDescent="0.2">
      <c r="A1286" s="28" t="s">
        <v>584</v>
      </c>
      <c r="B1286" s="29">
        <v>11</v>
      </c>
      <c r="C1286" s="50" t="s">
        <v>101</v>
      </c>
      <c r="D1286" s="53">
        <v>3235</v>
      </c>
      <c r="E1286" s="32" t="s">
        <v>56</v>
      </c>
      <c r="G1286" s="1">
        <v>250000</v>
      </c>
      <c r="H1286" s="1">
        <v>250000</v>
      </c>
      <c r="I1286" s="1">
        <v>250000</v>
      </c>
      <c r="J1286" s="1">
        <v>250000</v>
      </c>
      <c r="K1286" s="1">
        <v>0</v>
      </c>
      <c r="L1286" s="33">
        <f t="shared" si="605"/>
        <v>0</v>
      </c>
      <c r="M1286" s="1">
        <v>250000</v>
      </c>
      <c r="N1286" s="1">
        <v>250000</v>
      </c>
      <c r="O1286" s="1">
        <v>153000</v>
      </c>
      <c r="P1286" s="1">
        <f t="shared" si="639"/>
        <v>153000</v>
      </c>
      <c r="Q1286" s="1">
        <v>250000</v>
      </c>
      <c r="R1286" s="1">
        <v>153000</v>
      </c>
      <c r="S1286" s="1">
        <f t="shared" si="640"/>
        <v>153000</v>
      </c>
      <c r="T1286" s="1">
        <v>153000</v>
      </c>
      <c r="U1286" s="1">
        <f t="shared" si="641"/>
        <v>153000</v>
      </c>
    </row>
    <row r="1287" spans="1:25" s="23" customFormat="1" ht="15.75" hidden="1" x14ac:dyDescent="0.2">
      <c r="A1287" s="24" t="s">
        <v>584</v>
      </c>
      <c r="B1287" s="25">
        <v>11</v>
      </c>
      <c r="C1287" s="49" t="s">
        <v>101</v>
      </c>
      <c r="D1287" s="40">
        <v>329</v>
      </c>
      <c r="E1287" s="20"/>
      <c r="F1287" s="20"/>
      <c r="G1287" s="21">
        <f>SUM(G1288)</f>
        <v>190000</v>
      </c>
      <c r="H1287" s="21">
        <f t="shared" ref="H1287:U1287" si="645">SUM(H1288)</f>
        <v>190000</v>
      </c>
      <c r="I1287" s="21">
        <f t="shared" si="645"/>
        <v>190000</v>
      </c>
      <c r="J1287" s="21">
        <f t="shared" si="645"/>
        <v>190000</v>
      </c>
      <c r="K1287" s="21">
        <f t="shared" si="645"/>
        <v>0</v>
      </c>
      <c r="L1287" s="22">
        <f t="shared" si="605"/>
        <v>0</v>
      </c>
      <c r="M1287" s="21">
        <f t="shared" si="645"/>
        <v>190000</v>
      </c>
      <c r="N1287" s="21">
        <f t="shared" si="645"/>
        <v>190000</v>
      </c>
      <c r="O1287" s="21">
        <f t="shared" si="645"/>
        <v>250000</v>
      </c>
      <c r="P1287" s="21">
        <f t="shared" si="645"/>
        <v>250000</v>
      </c>
      <c r="Q1287" s="21">
        <f t="shared" si="645"/>
        <v>190000</v>
      </c>
      <c r="R1287" s="21">
        <f t="shared" si="645"/>
        <v>250000</v>
      </c>
      <c r="S1287" s="21">
        <f t="shared" si="645"/>
        <v>250000</v>
      </c>
      <c r="T1287" s="21">
        <f t="shared" si="645"/>
        <v>250000</v>
      </c>
      <c r="U1287" s="21">
        <f t="shared" si="645"/>
        <v>250000</v>
      </c>
      <c r="V1287" s="21"/>
      <c r="W1287" s="21"/>
      <c r="X1287" s="21"/>
      <c r="Y1287" s="12"/>
    </row>
    <row r="1288" spans="1:25" hidden="1" x14ac:dyDescent="0.2">
      <c r="A1288" s="28" t="s">
        <v>584</v>
      </c>
      <c r="B1288" s="29">
        <v>11</v>
      </c>
      <c r="C1288" s="50" t="s">
        <v>101</v>
      </c>
      <c r="D1288" s="53">
        <v>3294</v>
      </c>
      <c r="E1288" s="32" t="s">
        <v>65</v>
      </c>
      <c r="G1288" s="1">
        <v>190000</v>
      </c>
      <c r="H1288" s="1">
        <v>190000</v>
      </c>
      <c r="I1288" s="1">
        <v>190000</v>
      </c>
      <c r="J1288" s="1">
        <v>190000</v>
      </c>
      <c r="K1288" s="1">
        <v>0</v>
      </c>
      <c r="L1288" s="33">
        <f t="shared" si="605"/>
        <v>0</v>
      </c>
      <c r="M1288" s="1">
        <v>190000</v>
      </c>
      <c r="N1288" s="1">
        <v>190000</v>
      </c>
      <c r="O1288" s="1">
        <v>250000</v>
      </c>
      <c r="P1288" s="1">
        <f t="shared" si="639"/>
        <v>250000</v>
      </c>
      <c r="Q1288" s="1">
        <v>190000</v>
      </c>
      <c r="R1288" s="1">
        <v>250000</v>
      </c>
      <c r="S1288" s="1">
        <f t="shared" si="640"/>
        <v>250000</v>
      </c>
      <c r="T1288" s="1">
        <v>250000</v>
      </c>
      <c r="U1288" s="1">
        <f t="shared" si="641"/>
        <v>250000</v>
      </c>
    </row>
    <row r="1289" spans="1:25" s="23" customFormat="1" ht="63" x14ac:dyDescent="0.2">
      <c r="A1289" s="277" t="s">
        <v>588</v>
      </c>
      <c r="B1289" s="278"/>
      <c r="C1289" s="278"/>
      <c r="D1289" s="278"/>
      <c r="E1289" s="20" t="s">
        <v>81</v>
      </c>
      <c r="F1289" s="20" t="s">
        <v>237</v>
      </c>
      <c r="G1289" s="21">
        <f>G1290</f>
        <v>186786</v>
      </c>
      <c r="H1289" s="21">
        <f t="shared" ref="H1289:U1289" si="646">H1290</f>
        <v>186786</v>
      </c>
      <c r="I1289" s="21">
        <f t="shared" si="646"/>
        <v>186786</v>
      </c>
      <c r="J1289" s="21">
        <f t="shared" si="646"/>
        <v>186786</v>
      </c>
      <c r="K1289" s="21">
        <f t="shared" si="646"/>
        <v>186786</v>
      </c>
      <c r="L1289" s="22">
        <f t="shared" si="605"/>
        <v>100</v>
      </c>
      <c r="M1289" s="21">
        <f t="shared" si="646"/>
        <v>186786</v>
      </c>
      <c r="N1289" s="21">
        <f t="shared" si="646"/>
        <v>186786</v>
      </c>
      <c r="O1289" s="21">
        <f t="shared" si="646"/>
        <v>186786</v>
      </c>
      <c r="P1289" s="21">
        <f t="shared" si="646"/>
        <v>186786</v>
      </c>
      <c r="Q1289" s="21">
        <f t="shared" si="646"/>
        <v>186786</v>
      </c>
      <c r="R1289" s="21">
        <f t="shared" si="646"/>
        <v>186786</v>
      </c>
      <c r="S1289" s="21">
        <f t="shared" si="646"/>
        <v>186786</v>
      </c>
      <c r="T1289" s="21">
        <f t="shared" si="646"/>
        <v>186786</v>
      </c>
      <c r="U1289" s="21">
        <f t="shared" si="646"/>
        <v>186786</v>
      </c>
      <c r="V1289" s="21"/>
      <c r="W1289" s="21"/>
      <c r="X1289" s="21"/>
      <c r="Y1289" s="12"/>
    </row>
    <row r="1290" spans="1:25" s="23" customFormat="1" ht="15.75" hidden="1" x14ac:dyDescent="0.2">
      <c r="A1290" s="24" t="s">
        <v>588</v>
      </c>
      <c r="B1290" s="25">
        <v>11</v>
      </c>
      <c r="C1290" s="49" t="s">
        <v>101</v>
      </c>
      <c r="D1290" s="40">
        <v>422</v>
      </c>
      <c r="E1290" s="20"/>
      <c r="F1290" s="20"/>
      <c r="G1290" s="21">
        <f>SUM(G1291)</f>
        <v>186786</v>
      </c>
      <c r="H1290" s="21">
        <f t="shared" ref="H1290:U1290" si="647">SUM(H1291)</f>
        <v>186786</v>
      </c>
      <c r="I1290" s="21">
        <f t="shared" si="647"/>
        <v>186786</v>
      </c>
      <c r="J1290" s="21">
        <f t="shared" si="647"/>
        <v>186786</v>
      </c>
      <c r="K1290" s="21">
        <f t="shared" si="647"/>
        <v>186786</v>
      </c>
      <c r="L1290" s="22">
        <f t="shared" si="605"/>
        <v>100</v>
      </c>
      <c r="M1290" s="21">
        <f t="shared" si="647"/>
        <v>186786</v>
      </c>
      <c r="N1290" s="21">
        <f t="shared" si="647"/>
        <v>186786</v>
      </c>
      <c r="O1290" s="21">
        <f t="shared" si="647"/>
        <v>186786</v>
      </c>
      <c r="P1290" s="21">
        <f t="shared" si="647"/>
        <v>186786</v>
      </c>
      <c r="Q1290" s="21">
        <f t="shared" si="647"/>
        <v>186786</v>
      </c>
      <c r="R1290" s="21">
        <f t="shared" si="647"/>
        <v>186786</v>
      </c>
      <c r="S1290" s="21">
        <f t="shared" si="647"/>
        <v>186786</v>
      </c>
      <c r="T1290" s="21">
        <f t="shared" si="647"/>
        <v>186786</v>
      </c>
      <c r="U1290" s="21">
        <f t="shared" si="647"/>
        <v>186786</v>
      </c>
      <c r="V1290" s="21"/>
      <c r="W1290" s="21"/>
      <c r="X1290" s="21"/>
      <c r="Y1290" s="12"/>
    </row>
    <row r="1291" spans="1:25" hidden="1" x14ac:dyDescent="0.2">
      <c r="A1291" s="28" t="s">
        <v>588</v>
      </c>
      <c r="B1291" s="29">
        <v>11</v>
      </c>
      <c r="C1291" s="50" t="s">
        <v>101</v>
      </c>
      <c r="D1291" s="53" t="s">
        <v>552</v>
      </c>
      <c r="E1291" s="32" t="s">
        <v>74</v>
      </c>
      <c r="G1291" s="1">
        <v>186786</v>
      </c>
      <c r="H1291" s="1">
        <v>186786</v>
      </c>
      <c r="I1291" s="1">
        <v>186786</v>
      </c>
      <c r="J1291" s="1">
        <v>186786</v>
      </c>
      <c r="K1291" s="1">
        <v>186786</v>
      </c>
      <c r="L1291" s="33">
        <f t="shared" si="605"/>
        <v>100</v>
      </c>
      <c r="M1291" s="1">
        <v>186786</v>
      </c>
      <c r="N1291" s="1">
        <v>186786</v>
      </c>
      <c r="O1291" s="1">
        <v>186786</v>
      </c>
      <c r="P1291" s="1">
        <f>O1291</f>
        <v>186786</v>
      </c>
      <c r="Q1291" s="1">
        <v>186786</v>
      </c>
      <c r="R1291" s="1">
        <v>186786</v>
      </c>
      <c r="S1291" s="1">
        <f>R1291</f>
        <v>186786</v>
      </c>
      <c r="T1291" s="1">
        <v>186786</v>
      </c>
      <c r="U1291" s="1">
        <f>T1291</f>
        <v>186786</v>
      </c>
    </row>
    <row r="1308" spans="1:25" s="32" customFormat="1" x14ac:dyDescent="0.2">
      <c r="A1308" s="28"/>
      <c r="B1308" s="29"/>
      <c r="C1308" s="50"/>
      <c r="D1308" s="53"/>
      <c r="G1308" s="1"/>
      <c r="H1308" s="1"/>
      <c r="I1308" s="1"/>
      <c r="J1308" s="1"/>
      <c r="K1308" s="1"/>
      <c r="L1308" s="33"/>
      <c r="V1308" s="85"/>
      <c r="W1308" s="85"/>
      <c r="X1308" s="85"/>
      <c r="Y1308" s="89"/>
    </row>
    <row r="1309" spans="1:25" s="32" customFormat="1" x14ac:dyDescent="0.2">
      <c r="A1309" s="28"/>
      <c r="B1309" s="29"/>
      <c r="C1309" s="50"/>
      <c r="D1309" s="53"/>
      <c r="G1309" s="1"/>
      <c r="H1309" s="1"/>
      <c r="I1309" s="1"/>
      <c r="J1309" s="1"/>
      <c r="K1309" s="1"/>
      <c r="L1309" s="33"/>
      <c r="V1309" s="85"/>
      <c r="W1309" s="85"/>
      <c r="X1309" s="85"/>
      <c r="Y1309" s="89"/>
    </row>
    <row r="1310" spans="1:25" s="32" customFormat="1" x14ac:dyDescent="0.2">
      <c r="A1310" s="28"/>
      <c r="B1310" s="29"/>
      <c r="C1310" s="50"/>
      <c r="D1310" s="53"/>
      <c r="G1310" s="1"/>
      <c r="H1310" s="1"/>
      <c r="I1310" s="1"/>
      <c r="J1310" s="1"/>
      <c r="K1310" s="1"/>
      <c r="L1310" s="33"/>
      <c r="V1310" s="85"/>
      <c r="W1310" s="85"/>
      <c r="X1310" s="85"/>
      <c r="Y1310" s="89"/>
    </row>
    <row r="1311" spans="1:25" s="32" customFormat="1" x14ac:dyDescent="0.2">
      <c r="A1311" s="28"/>
      <c r="B1311" s="29"/>
      <c r="C1311" s="50"/>
      <c r="D1311" s="53"/>
      <c r="G1311" s="1"/>
      <c r="H1311" s="1"/>
      <c r="I1311" s="1"/>
      <c r="J1311" s="1"/>
      <c r="K1311" s="1"/>
      <c r="L1311" s="33"/>
      <c r="V1311" s="85"/>
      <c r="W1311" s="85"/>
      <c r="X1311" s="85"/>
      <c r="Y1311" s="89"/>
    </row>
    <row r="1320" spans="12:21" x14ac:dyDescent="0.2">
      <c r="L1320" s="1"/>
      <c r="M1320" s="1"/>
      <c r="N1320" s="1"/>
      <c r="O1320" s="1"/>
      <c r="P1320" s="1"/>
      <c r="Q1320" s="1">
        <f>SUBTOTAL(9,Q6:Q1279)</f>
        <v>47911067362</v>
      </c>
      <c r="R1320" s="1"/>
      <c r="S1320" s="1"/>
      <c r="T1320" s="1"/>
      <c r="U1320" s="1"/>
    </row>
    <row r="1321" spans="12:21" x14ac:dyDescent="0.2">
      <c r="M1321" s="1"/>
      <c r="N1321" s="1"/>
      <c r="O1321" s="1"/>
      <c r="P1321" s="1"/>
      <c r="Q1321" s="1"/>
      <c r="R1321" s="1"/>
      <c r="S1321" s="1"/>
      <c r="T1321" s="1"/>
      <c r="U1321" s="1"/>
    </row>
  </sheetData>
  <autoFilter ref="A1:U1319" xr:uid="{00000000-0009-0000-0000-000000000000}"/>
  <customSheetViews>
    <customSheetView guid="{690963E0-70D2-4DD9-8517-3DDCFA408CAC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1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D450CB03-6AD6-4D67-861B-76B92AE26D88}"/>
    </customSheetView>
    <customSheetView guid="{ADF3AB29-43ED-443C-A574-B6816DBD0304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2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262AF653-4F56-4216-83EF-9FC583DD4362}"/>
    </customSheetView>
    <customSheetView guid="{E8EF3827-4217-4303-8A9B-BBF667C26949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3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4C643EEE-8AA1-42C1-9F5A-D5172962D365}"/>
    </customSheetView>
  </customSheetViews>
  <mergeCells count="169">
    <mergeCell ref="A2:F2"/>
    <mergeCell ref="A3:F3"/>
    <mergeCell ref="A4:F4"/>
    <mergeCell ref="A5:D5"/>
    <mergeCell ref="A115:D115"/>
    <mergeCell ref="A118:D118"/>
    <mergeCell ref="A121:D121"/>
    <mergeCell ref="A126:D126"/>
    <mergeCell ref="A105:D105"/>
    <mergeCell ref="A110:F110"/>
    <mergeCell ref="A111:F111"/>
    <mergeCell ref="A112:D112"/>
    <mergeCell ref="A64:D64"/>
    <mergeCell ref="A73:D73"/>
    <mergeCell ref="A90:D90"/>
    <mergeCell ref="A95:D95"/>
    <mergeCell ref="A168:D168"/>
    <mergeCell ref="A171:D171"/>
    <mergeCell ref="A175:D175"/>
    <mergeCell ref="A181:D181"/>
    <mergeCell ref="A145:D145"/>
    <mergeCell ref="A154:D154"/>
    <mergeCell ref="A157:D157"/>
    <mergeCell ref="A160:D160"/>
    <mergeCell ref="A129:D129"/>
    <mergeCell ref="A134:D134"/>
    <mergeCell ref="A137:D137"/>
    <mergeCell ref="A142:D142"/>
    <mergeCell ref="A240:D240"/>
    <mergeCell ref="A245:D245"/>
    <mergeCell ref="A248:D248"/>
    <mergeCell ref="A251:D251"/>
    <mergeCell ref="A207:D207"/>
    <mergeCell ref="A210:D210"/>
    <mergeCell ref="A233:D233"/>
    <mergeCell ref="A236:D236"/>
    <mergeCell ref="A186:D186"/>
    <mergeCell ref="A189:D189"/>
    <mergeCell ref="A194:D194"/>
    <mergeCell ref="A202:D202"/>
    <mergeCell ref="A339:D339"/>
    <mergeCell ref="A342:D342"/>
    <mergeCell ref="A349:D349"/>
    <mergeCell ref="A352:D352"/>
    <mergeCell ref="A309:D309"/>
    <mergeCell ref="A312:D312"/>
    <mergeCell ref="A317:D317"/>
    <mergeCell ref="A332:D332"/>
    <mergeCell ref="A266:D266"/>
    <mergeCell ref="A276:D276"/>
    <mergeCell ref="A290:D290"/>
    <mergeCell ref="A296:D296"/>
    <mergeCell ref="A467:F467"/>
    <mergeCell ref="A468:D468"/>
    <mergeCell ref="A471:D471"/>
    <mergeCell ref="A474:D474"/>
    <mergeCell ref="A433:D433"/>
    <mergeCell ref="A446:D446"/>
    <mergeCell ref="A455:D455"/>
    <mergeCell ref="A466:F466"/>
    <mergeCell ref="A355:F355"/>
    <mergeCell ref="A356:D356"/>
    <mergeCell ref="A400:D400"/>
    <mergeCell ref="A418:D418"/>
    <mergeCell ref="A505:D505"/>
    <mergeCell ref="A518:D518"/>
    <mergeCell ref="A523:D523"/>
    <mergeCell ref="A528:D528"/>
    <mergeCell ref="A493:D493"/>
    <mergeCell ref="A496:D496"/>
    <mergeCell ref="A499:D499"/>
    <mergeCell ref="A504:F504"/>
    <mergeCell ref="A477:D477"/>
    <mergeCell ref="A480:D480"/>
    <mergeCell ref="A485:D485"/>
    <mergeCell ref="A488:D488"/>
    <mergeCell ref="A563:D563"/>
    <mergeCell ref="A566:D566"/>
    <mergeCell ref="A569:D569"/>
    <mergeCell ref="A572:F572"/>
    <mergeCell ref="A545:D545"/>
    <mergeCell ref="A548:D548"/>
    <mergeCell ref="A551:D551"/>
    <mergeCell ref="A558:D558"/>
    <mergeCell ref="A533:D533"/>
    <mergeCell ref="A536:D536"/>
    <mergeCell ref="A539:D539"/>
    <mergeCell ref="A542:D542"/>
    <mergeCell ref="A631:D631"/>
    <mergeCell ref="A640:D640"/>
    <mergeCell ref="A649:D649"/>
    <mergeCell ref="A662:D662"/>
    <mergeCell ref="A594:D594"/>
    <mergeCell ref="A604:D604"/>
    <mergeCell ref="A613:D613"/>
    <mergeCell ref="A622:D622"/>
    <mergeCell ref="A573:D573"/>
    <mergeCell ref="A583:D583"/>
    <mergeCell ref="A592:F592"/>
    <mergeCell ref="A593:F593"/>
    <mergeCell ref="A733:D733"/>
    <mergeCell ref="A744:D744"/>
    <mergeCell ref="A753:D753"/>
    <mergeCell ref="A760:D760"/>
    <mergeCell ref="A703:D703"/>
    <mergeCell ref="A710:D710"/>
    <mergeCell ref="A717:D717"/>
    <mergeCell ref="A726:D726"/>
    <mergeCell ref="A671:D671"/>
    <mergeCell ref="A678:D678"/>
    <mergeCell ref="A687:D687"/>
    <mergeCell ref="A696:D696"/>
    <mergeCell ref="A823:D823"/>
    <mergeCell ref="A828:D828"/>
    <mergeCell ref="A835:D835"/>
    <mergeCell ref="A840:D840"/>
    <mergeCell ref="A787:D787"/>
    <mergeCell ref="A802:D802"/>
    <mergeCell ref="A809:D809"/>
    <mergeCell ref="A816:D816"/>
    <mergeCell ref="A767:D767"/>
    <mergeCell ref="A774:D774"/>
    <mergeCell ref="A779:D779"/>
    <mergeCell ref="A784:D784"/>
    <mergeCell ref="A879:D879"/>
    <mergeCell ref="A882:F882"/>
    <mergeCell ref="A883:D883"/>
    <mergeCell ref="A925:D925"/>
    <mergeCell ref="A865:D865"/>
    <mergeCell ref="A868:D868"/>
    <mergeCell ref="A873:D873"/>
    <mergeCell ref="A876:D876"/>
    <mergeCell ref="A853:D853"/>
    <mergeCell ref="A856:D856"/>
    <mergeCell ref="A859:D859"/>
    <mergeCell ref="A862:D862"/>
    <mergeCell ref="A1034:D1034"/>
    <mergeCell ref="A1053:D1053"/>
    <mergeCell ref="A1056:D1056"/>
    <mergeCell ref="A1061:D1061"/>
    <mergeCell ref="A1001:D1001"/>
    <mergeCell ref="A1007:D1007"/>
    <mergeCell ref="A1010:D1010"/>
    <mergeCell ref="A1031:D1031"/>
    <mergeCell ref="A928:D928"/>
    <mergeCell ref="A935:D935"/>
    <mergeCell ref="A942:F942"/>
    <mergeCell ref="A943:D943"/>
    <mergeCell ref="A1074:D1074"/>
    <mergeCell ref="A1117:D1117"/>
    <mergeCell ref="A1129:D1129"/>
    <mergeCell ref="A1138:D1138"/>
    <mergeCell ref="A1066:D1066"/>
    <mergeCell ref="A1069:D1069"/>
    <mergeCell ref="A1072:F1072"/>
    <mergeCell ref="A1073:D1073"/>
    <mergeCell ref="E1073:F1073"/>
    <mergeCell ref="A1261:D1261"/>
    <mergeCell ref="A1273:F1273"/>
    <mergeCell ref="A1274:D1274"/>
    <mergeCell ref="A1289:D1289"/>
    <mergeCell ref="A1205:D1205"/>
    <mergeCell ref="E1205:F1205"/>
    <mergeCell ref="A1206:D1206"/>
    <mergeCell ref="A1254:D1254"/>
    <mergeCell ref="E1138:F1138"/>
    <mergeCell ref="A1139:D1139"/>
    <mergeCell ref="A1186:D1186"/>
    <mergeCell ref="A1193:D1193"/>
  </mergeCells>
  <phoneticPr fontId="14" type="noConversion"/>
  <pageMargins left="0.22435897435897437" right="0.16452991452991453" top="0.46367521367521369" bottom="0.35433070866141736" header="0.31496062992125984" footer="0.15748031496062992"/>
  <pageSetup paperSize="9" scale="65" orientation="landscape" r:id="rId4"/>
  <headerFooter alignWithMargins="0">
    <oddHeader>&amp;CPrijedlog proračuna Ministarstva pomorstva, prometa i infrastrukture za razdoblje 2014.-2016.&amp;R&amp;D</oddHead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P85"/>
  <sheetViews>
    <sheetView tabSelected="1" zoomScale="90" zoomScaleNormal="90" zoomScalePageLayoutView="81" workbookViewId="0">
      <pane xSplit="6" ySplit="3" topLeftCell="K4" activePane="bottomRight" state="frozen"/>
      <selection pane="topRight" activeCell="H1" sqref="H1"/>
      <selection pane="bottomLeft" activeCell="A4" sqref="A4"/>
      <selection pane="bottomRight" activeCell="O6" sqref="O6"/>
    </sheetView>
  </sheetViews>
  <sheetFormatPr defaultColWidth="9.140625" defaultRowHeight="15.75" x14ac:dyDescent="0.2"/>
  <cols>
    <col min="1" max="1" width="9.140625" style="116" customWidth="1"/>
    <col min="2" max="2" width="10.85546875" style="113" customWidth="1"/>
    <col min="3" max="3" width="9.5703125" style="117" customWidth="1"/>
    <col min="4" max="4" width="8.42578125" style="177" customWidth="1"/>
    <col min="5" max="5" width="7.28515625" style="182" customWidth="1"/>
    <col min="6" max="6" width="55.85546875" style="185" customWidth="1"/>
    <col min="7" max="7" width="34" style="115" customWidth="1"/>
    <col min="8" max="8" width="18.5703125" style="183" customWidth="1"/>
    <col min="9" max="10" width="18.5703125" style="272" customWidth="1"/>
    <col min="11" max="12" width="18.5703125" style="183" customWidth="1"/>
    <col min="13" max="14" width="16.7109375" style="106" customWidth="1"/>
    <col min="15" max="15" width="114.7109375" style="106" customWidth="1"/>
    <col min="16" max="17" width="16" style="106" bestFit="1" customWidth="1"/>
    <col min="18" max="16384" width="9.140625" style="106"/>
  </cols>
  <sheetData>
    <row r="1" spans="1:16" ht="45" x14ac:dyDescent="0.2">
      <c r="A1" s="232" t="s">
        <v>589</v>
      </c>
      <c r="B1" s="233" t="s">
        <v>0</v>
      </c>
      <c r="C1" s="234" t="s">
        <v>1</v>
      </c>
      <c r="D1" s="235" t="s">
        <v>2</v>
      </c>
      <c r="E1" s="234" t="s">
        <v>3</v>
      </c>
      <c r="F1" s="237" t="s">
        <v>590</v>
      </c>
      <c r="G1" s="238" t="s">
        <v>591</v>
      </c>
      <c r="H1" s="231" t="s">
        <v>787</v>
      </c>
      <c r="I1" s="264" t="s">
        <v>797</v>
      </c>
      <c r="J1" s="264" t="s">
        <v>798</v>
      </c>
      <c r="K1" s="247" t="s">
        <v>795</v>
      </c>
      <c r="L1" s="247" t="s">
        <v>796</v>
      </c>
      <c r="M1" s="229" t="s">
        <v>800</v>
      </c>
      <c r="N1" s="229" t="s">
        <v>790</v>
      </c>
      <c r="O1" s="248" t="s">
        <v>791</v>
      </c>
      <c r="P1" s="241"/>
    </row>
    <row r="2" spans="1:16" s="230" customFormat="1" x14ac:dyDescent="0.2">
      <c r="A2" s="223"/>
      <c r="B2" s="224"/>
      <c r="C2" s="225"/>
      <c r="D2" s="226"/>
      <c r="E2" s="227"/>
      <c r="F2" s="228"/>
      <c r="G2" s="229"/>
      <c r="H2" s="229">
        <v>1</v>
      </c>
      <c r="I2" s="229">
        <v>2</v>
      </c>
      <c r="J2" s="264" t="s">
        <v>799</v>
      </c>
      <c r="K2" s="229">
        <v>4</v>
      </c>
      <c r="L2" s="229">
        <v>5</v>
      </c>
      <c r="M2" s="229" t="s">
        <v>801</v>
      </c>
      <c r="N2" s="229" t="s">
        <v>802</v>
      </c>
      <c r="O2" s="110"/>
      <c r="P2" s="242"/>
    </row>
    <row r="3" spans="1:16" s="96" customFormat="1" x14ac:dyDescent="0.2">
      <c r="A3" s="145"/>
      <c r="B3" s="298" t="s">
        <v>592</v>
      </c>
      <c r="C3" s="298"/>
      <c r="D3" s="298"/>
      <c r="E3" s="298"/>
      <c r="F3" s="298"/>
      <c r="G3" s="193"/>
      <c r="H3" s="249" t="e">
        <f>#REF!+#REF!+H4+#REF!+#REF!</f>
        <v>#REF!</v>
      </c>
      <c r="I3" s="274" t="e">
        <f>#REF!+#REF!+I4+#REF!+#REF!</f>
        <v>#REF!</v>
      </c>
      <c r="J3" s="274" t="e">
        <f t="shared" ref="J3" si="0">IF(H3=0,"-",I3/H3*100)</f>
        <v>#REF!</v>
      </c>
      <c r="K3" s="249" t="e">
        <f>#REF!+#REF!+K4+#REF!+#REF!</f>
        <v>#REF!</v>
      </c>
      <c r="L3" s="249" t="e">
        <f>#REF!+#REF!+L4+#REF!+#REF!</f>
        <v>#REF!</v>
      </c>
      <c r="M3" s="249" t="e">
        <f>K3-L3</f>
        <v>#REF!</v>
      </c>
      <c r="N3" s="249" t="e">
        <f>H3-K3+L3</f>
        <v>#REF!</v>
      </c>
      <c r="O3" s="110"/>
      <c r="P3" s="243"/>
    </row>
    <row r="4" spans="1:16" s="98" customFormat="1" x14ac:dyDescent="0.2">
      <c r="A4" s="146" t="s">
        <v>659</v>
      </c>
      <c r="B4" s="297" t="s">
        <v>660</v>
      </c>
      <c r="C4" s="297"/>
      <c r="D4" s="297"/>
      <c r="E4" s="297"/>
      <c r="F4" s="297"/>
      <c r="G4" s="112"/>
      <c r="H4" s="97" t="e">
        <f>H5+#REF!</f>
        <v>#REF!</v>
      </c>
      <c r="I4" s="265" t="e">
        <f>I5+#REF!</f>
        <v>#REF!</v>
      </c>
      <c r="J4" s="265" t="e">
        <f t="shared" ref="J4:J15" si="1">IF(H4=0,"-",I4/H4*100)</f>
        <v>#REF!</v>
      </c>
      <c r="K4" s="97" t="e">
        <f>K5+#REF!</f>
        <v>#REF!</v>
      </c>
      <c r="L4" s="97" t="e">
        <f>L5+#REF!</f>
        <v>#REF!</v>
      </c>
      <c r="M4" s="97" t="e">
        <f t="shared" ref="M4:M21" si="2">K4-L4</f>
        <v>#REF!</v>
      </c>
      <c r="N4" s="97" t="e">
        <f t="shared" ref="N4:N21" si="3">H4-K4+L4</f>
        <v>#REF!</v>
      </c>
      <c r="P4" s="244"/>
    </row>
    <row r="5" spans="1:16" s="98" customFormat="1" x14ac:dyDescent="0.2">
      <c r="A5" s="250" t="s">
        <v>661</v>
      </c>
      <c r="B5" s="296" t="s">
        <v>519</v>
      </c>
      <c r="C5" s="296"/>
      <c r="D5" s="296"/>
      <c r="E5" s="296"/>
      <c r="F5" s="253" t="s">
        <v>662</v>
      </c>
      <c r="G5" s="251"/>
      <c r="H5" s="252">
        <f>H6+H66</f>
        <v>1378829</v>
      </c>
      <c r="I5" s="270">
        <f>I6+I66</f>
        <v>867289.91</v>
      </c>
      <c r="J5" s="270">
        <f t="shared" si="1"/>
        <v>62.900469166227289</v>
      </c>
      <c r="K5" s="252">
        <f>K6+K66</f>
        <v>6930</v>
      </c>
      <c r="L5" s="252">
        <f>L6+L66</f>
        <v>17880</v>
      </c>
      <c r="M5" s="252">
        <f t="shared" si="2"/>
        <v>-10950</v>
      </c>
      <c r="N5" s="252">
        <f>H5-K5+L5</f>
        <v>1389779</v>
      </c>
      <c r="P5" s="244"/>
    </row>
    <row r="6" spans="1:16" s="98" customFormat="1" ht="75" x14ac:dyDescent="0.2">
      <c r="A6" s="144" t="s">
        <v>661</v>
      </c>
      <c r="B6" s="134" t="s">
        <v>524</v>
      </c>
      <c r="C6" s="134"/>
      <c r="D6" s="134"/>
      <c r="E6" s="135"/>
      <c r="F6" s="136" t="s">
        <v>522</v>
      </c>
      <c r="G6" s="137" t="s">
        <v>624</v>
      </c>
      <c r="H6" s="138">
        <f>H7+H15+H46+H50+H53+H57+H63</f>
        <v>1327529</v>
      </c>
      <c r="I6" s="267">
        <f>I7+I15+I46+I50+I53+I57+I63</f>
        <v>853931.28</v>
      </c>
      <c r="J6" s="267">
        <f t="shared" si="1"/>
        <v>64.324868232633719</v>
      </c>
      <c r="K6" s="138">
        <f>K7+K15+K46+K50+K53+K57+K63</f>
        <v>1430</v>
      </c>
      <c r="L6" s="138">
        <f>L7+L15+L46+L50+L53+L57+L63</f>
        <v>17440</v>
      </c>
      <c r="M6" s="138">
        <f t="shared" si="2"/>
        <v>-16010</v>
      </c>
      <c r="N6" s="138">
        <f t="shared" si="3"/>
        <v>1343539</v>
      </c>
      <c r="O6" s="254" t="s">
        <v>804</v>
      </c>
      <c r="P6" s="244"/>
    </row>
    <row r="7" spans="1:16" s="124" customFormat="1" x14ac:dyDescent="0.2">
      <c r="A7" s="143" t="s">
        <v>661</v>
      </c>
      <c r="B7" s="139" t="s">
        <v>524</v>
      </c>
      <c r="C7" s="128">
        <v>11</v>
      </c>
      <c r="D7" s="128"/>
      <c r="E7" s="129">
        <v>31</v>
      </c>
      <c r="F7" s="130"/>
      <c r="G7" s="131"/>
      <c r="H7" s="132">
        <f>H8+H11+H13</f>
        <v>1077679</v>
      </c>
      <c r="I7" s="268">
        <f>I8+I11+I13</f>
        <v>700332.93</v>
      </c>
      <c r="J7" s="268">
        <f t="shared" si="1"/>
        <v>64.985299889855881</v>
      </c>
      <c r="K7" s="132">
        <f>K8+K11+K13</f>
        <v>0</v>
      </c>
      <c r="L7" s="132">
        <f>L8+L11+L13</f>
        <v>9300</v>
      </c>
      <c r="M7" s="132">
        <f t="shared" si="2"/>
        <v>-9300</v>
      </c>
      <c r="N7" s="132">
        <f t="shared" si="3"/>
        <v>1086979</v>
      </c>
      <c r="P7" s="245"/>
    </row>
    <row r="8" spans="1:16" s="124" customFormat="1" x14ac:dyDescent="0.2">
      <c r="A8" s="108" t="s">
        <v>661</v>
      </c>
      <c r="B8" s="99" t="s">
        <v>524</v>
      </c>
      <c r="C8" s="100">
        <v>11</v>
      </c>
      <c r="D8" s="108"/>
      <c r="E8" s="102">
        <v>311</v>
      </c>
      <c r="F8" s="119"/>
      <c r="G8" s="103"/>
      <c r="H8" s="125">
        <f>SUM(H9:H10)</f>
        <v>906179</v>
      </c>
      <c r="I8" s="271">
        <f>SUM(I9:I10)</f>
        <v>592723.91</v>
      </c>
      <c r="J8" s="271">
        <f t="shared" si="1"/>
        <v>65.409142123134615</v>
      </c>
      <c r="K8" s="125">
        <f>SUM(K9:K10)</f>
        <v>0</v>
      </c>
      <c r="L8" s="125">
        <f>SUM(L9:L10)</f>
        <v>8000</v>
      </c>
      <c r="M8" s="125">
        <f t="shared" si="2"/>
        <v>-8000</v>
      </c>
      <c r="N8" s="125">
        <f t="shared" si="3"/>
        <v>914179</v>
      </c>
      <c r="P8" s="245"/>
    </row>
    <row r="9" spans="1:16" s="98" customFormat="1" x14ac:dyDescent="0.2">
      <c r="A9" s="177" t="s">
        <v>661</v>
      </c>
      <c r="B9" s="178" t="s">
        <v>524</v>
      </c>
      <c r="C9" s="117">
        <v>11</v>
      </c>
      <c r="D9" s="177" t="s">
        <v>270</v>
      </c>
      <c r="E9" s="182">
        <v>3111</v>
      </c>
      <c r="F9" s="120" t="s">
        <v>33</v>
      </c>
      <c r="G9" s="115"/>
      <c r="H9" s="176">
        <v>905500</v>
      </c>
      <c r="I9" s="266">
        <f>IFERROR(VLOOKUP(B9&amp;C9&amp;D9&amp;E9,'iZVRŠENJE 22.08.'!$E$2:$G$2451,3,FALSE),"0,00")</f>
        <v>592723.91</v>
      </c>
      <c r="J9" s="266">
        <f t="shared" si="1"/>
        <v>65.458189950303705</v>
      </c>
      <c r="K9" s="176"/>
      <c r="L9" s="176">
        <v>8000</v>
      </c>
      <c r="M9" s="176">
        <f t="shared" si="2"/>
        <v>-8000</v>
      </c>
      <c r="N9" s="176">
        <f t="shared" si="3"/>
        <v>913500</v>
      </c>
      <c r="O9" s="254"/>
      <c r="P9" s="244"/>
    </row>
    <row r="10" spans="1:16" s="98" customFormat="1" x14ac:dyDescent="0.2">
      <c r="A10" s="177" t="s">
        <v>661</v>
      </c>
      <c r="B10" s="178" t="s">
        <v>524</v>
      </c>
      <c r="C10" s="117">
        <v>11</v>
      </c>
      <c r="D10" s="177" t="s">
        <v>270</v>
      </c>
      <c r="E10" s="182">
        <v>3113</v>
      </c>
      <c r="F10" s="120" t="s">
        <v>35</v>
      </c>
      <c r="G10" s="115"/>
      <c r="H10" s="176">
        <v>679</v>
      </c>
      <c r="I10" s="266">
        <f>IFERROR(VLOOKUP(B10&amp;C10&amp;D10&amp;E10,'iZVRŠENJE 22.08.'!$E$2:$G$2451,3,FALSE),"0,00")</f>
        <v>0</v>
      </c>
      <c r="J10" s="266">
        <f t="shared" si="1"/>
        <v>0</v>
      </c>
      <c r="K10" s="176"/>
      <c r="L10" s="176"/>
      <c r="M10" s="176">
        <f t="shared" si="2"/>
        <v>0</v>
      </c>
      <c r="N10" s="176">
        <f t="shared" si="3"/>
        <v>679</v>
      </c>
      <c r="P10" s="244"/>
    </row>
    <row r="11" spans="1:16" s="98" customFormat="1" x14ac:dyDescent="0.2">
      <c r="A11" s="108" t="s">
        <v>661</v>
      </c>
      <c r="B11" s="99" t="s">
        <v>524</v>
      </c>
      <c r="C11" s="100">
        <v>11</v>
      </c>
      <c r="D11" s="108"/>
      <c r="E11" s="107">
        <v>312</v>
      </c>
      <c r="F11" s="119"/>
      <c r="G11" s="103"/>
      <c r="H11" s="104">
        <f>SUM(H12)</f>
        <v>22000</v>
      </c>
      <c r="I11" s="269">
        <f>SUM(I12)</f>
        <v>9809.52</v>
      </c>
      <c r="J11" s="269">
        <f t="shared" si="1"/>
        <v>44.588727272727276</v>
      </c>
      <c r="K11" s="104">
        <f>SUM(K12)</f>
        <v>0</v>
      </c>
      <c r="L11" s="104">
        <f>SUM(L12)</f>
        <v>0</v>
      </c>
      <c r="M11" s="104">
        <f t="shared" si="2"/>
        <v>0</v>
      </c>
      <c r="N11" s="104">
        <f t="shared" si="3"/>
        <v>22000</v>
      </c>
      <c r="P11" s="244"/>
    </row>
    <row r="12" spans="1:16" s="98" customFormat="1" x14ac:dyDescent="0.2">
      <c r="A12" s="177" t="s">
        <v>661</v>
      </c>
      <c r="B12" s="178" t="s">
        <v>524</v>
      </c>
      <c r="C12" s="117">
        <v>11</v>
      </c>
      <c r="D12" s="177" t="s">
        <v>270</v>
      </c>
      <c r="E12" s="182">
        <v>3121</v>
      </c>
      <c r="F12" s="120" t="s">
        <v>471</v>
      </c>
      <c r="G12" s="115"/>
      <c r="H12" s="176">
        <v>22000</v>
      </c>
      <c r="I12" s="266">
        <f>IFERROR(VLOOKUP(B12&amp;C12&amp;D12&amp;E12,'iZVRŠENJE 22.08.'!$E$2:$G$2451,3,FALSE),"0,00")</f>
        <v>9809.52</v>
      </c>
      <c r="J12" s="266">
        <f t="shared" si="1"/>
        <v>44.588727272727276</v>
      </c>
      <c r="K12" s="176"/>
      <c r="L12" s="176"/>
      <c r="M12" s="176">
        <f t="shared" si="2"/>
        <v>0</v>
      </c>
      <c r="N12" s="176">
        <f t="shared" si="3"/>
        <v>22000</v>
      </c>
      <c r="P12" s="244"/>
    </row>
    <row r="13" spans="1:16" s="98" customFormat="1" x14ac:dyDescent="0.2">
      <c r="A13" s="108" t="s">
        <v>661</v>
      </c>
      <c r="B13" s="99" t="s">
        <v>524</v>
      </c>
      <c r="C13" s="100">
        <v>11</v>
      </c>
      <c r="D13" s="108"/>
      <c r="E13" s="107">
        <v>313</v>
      </c>
      <c r="F13" s="119"/>
      <c r="G13" s="103"/>
      <c r="H13" s="104">
        <f>SUM(H14:H14)</f>
        <v>149500</v>
      </c>
      <c r="I13" s="269">
        <f>SUM(I14:I14)</f>
        <v>97799.5</v>
      </c>
      <c r="J13" s="269">
        <f t="shared" si="1"/>
        <v>65.41772575250836</v>
      </c>
      <c r="K13" s="104">
        <f>SUM(K14:K14)</f>
        <v>0</v>
      </c>
      <c r="L13" s="104">
        <f>SUM(L14:L14)</f>
        <v>1300</v>
      </c>
      <c r="M13" s="104">
        <f t="shared" si="2"/>
        <v>-1300</v>
      </c>
      <c r="N13" s="104">
        <f t="shared" si="3"/>
        <v>150800</v>
      </c>
      <c r="P13" s="244"/>
    </row>
    <row r="14" spans="1:16" s="98" customFormat="1" x14ac:dyDescent="0.2">
      <c r="A14" s="177" t="s">
        <v>661</v>
      </c>
      <c r="B14" s="178" t="s">
        <v>524</v>
      </c>
      <c r="C14" s="117">
        <v>11</v>
      </c>
      <c r="D14" s="177" t="s">
        <v>270</v>
      </c>
      <c r="E14" s="182">
        <v>3132</v>
      </c>
      <c r="F14" s="120" t="s">
        <v>40</v>
      </c>
      <c r="G14" s="115"/>
      <c r="H14" s="176">
        <v>149500</v>
      </c>
      <c r="I14" s="266">
        <f>IFERROR(VLOOKUP(B14&amp;C14&amp;D14&amp;E14,'iZVRŠENJE 22.08.'!$E$2:$G$2451,3,FALSE),"0,00")</f>
        <v>97799.5</v>
      </c>
      <c r="J14" s="266">
        <f t="shared" si="1"/>
        <v>65.41772575250836</v>
      </c>
      <c r="K14" s="176"/>
      <c r="L14" s="176">
        <v>1300</v>
      </c>
      <c r="M14" s="176">
        <f t="shared" si="2"/>
        <v>-1300</v>
      </c>
      <c r="N14" s="176">
        <f t="shared" si="3"/>
        <v>150800</v>
      </c>
      <c r="P14" s="244"/>
    </row>
    <row r="15" spans="1:16" s="124" customFormat="1" x14ac:dyDescent="0.2">
      <c r="A15" s="143" t="s">
        <v>661</v>
      </c>
      <c r="B15" s="139" t="s">
        <v>524</v>
      </c>
      <c r="C15" s="128">
        <v>11</v>
      </c>
      <c r="D15" s="128"/>
      <c r="E15" s="129">
        <v>32</v>
      </c>
      <c r="F15" s="130"/>
      <c r="G15" s="131"/>
      <c r="H15" s="132">
        <f>H16+H21+H27+H36+H38</f>
        <v>247450</v>
      </c>
      <c r="I15" s="268">
        <f>I16+I21+I27+I36+I38</f>
        <v>152298.33000000002</v>
      </c>
      <c r="J15" s="268">
        <f t="shared" si="1"/>
        <v>61.547112547989499</v>
      </c>
      <c r="K15" s="132">
        <f>K16+K21+K27+K36+K38</f>
        <v>1430</v>
      </c>
      <c r="L15" s="132">
        <f>L16+L21+L27+L36+L38</f>
        <v>6240</v>
      </c>
      <c r="M15" s="132">
        <f t="shared" si="2"/>
        <v>-4810</v>
      </c>
      <c r="N15" s="132">
        <f t="shared" si="3"/>
        <v>252260</v>
      </c>
      <c r="P15" s="245"/>
    </row>
    <row r="16" spans="1:16" s="124" customFormat="1" x14ac:dyDescent="0.2">
      <c r="A16" s="108" t="s">
        <v>661</v>
      </c>
      <c r="B16" s="99" t="s">
        <v>524</v>
      </c>
      <c r="C16" s="100">
        <v>11</v>
      </c>
      <c r="D16" s="108"/>
      <c r="E16" s="107">
        <v>321</v>
      </c>
      <c r="F16" s="119"/>
      <c r="G16" s="103"/>
      <c r="H16" s="104">
        <f>SUM(H17:H20)</f>
        <v>63500</v>
      </c>
      <c r="I16" s="269">
        <f>SUM(I17:I20)</f>
        <v>37410.99</v>
      </c>
      <c r="J16" s="269">
        <f t="shared" ref="J16:J79" si="4">IF(H16=0,"-",I16/H16*100)</f>
        <v>58.914944881889767</v>
      </c>
      <c r="K16" s="104">
        <f>SUM(K17:K20)</f>
        <v>0</v>
      </c>
      <c r="L16" s="104">
        <f>SUM(L17:L20)</f>
        <v>0</v>
      </c>
      <c r="M16" s="104">
        <f t="shared" si="2"/>
        <v>0</v>
      </c>
      <c r="N16" s="104">
        <f t="shared" si="3"/>
        <v>63500</v>
      </c>
      <c r="P16" s="245"/>
    </row>
    <row r="17" spans="1:16" s="98" customFormat="1" x14ac:dyDescent="0.2">
      <c r="A17" s="177" t="s">
        <v>661</v>
      </c>
      <c r="B17" s="178" t="s">
        <v>524</v>
      </c>
      <c r="C17" s="117">
        <v>11</v>
      </c>
      <c r="D17" s="177" t="s">
        <v>270</v>
      </c>
      <c r="E17" s="182">
        <v>3211</v>
      </c>
      <c r="F17" s="120" t="s">
        <v>42</v>
      </c>
      <c r="G17" s="115"/>
      <c r="H17" s="176">
        <v>28000</v>
      </c>
      <c r="I17" s="266">
        <f>IFERROR(VLOOKUP(B17&amp;C17&amp;D17&amp;E17,'iZVRŠENJE 22.08.'!$E$2:$G$2451,3,FALSE),"0,00")</f>
        <v>19744.5</v>
      </c>
      <c r="J17" s="266">
        <f t="shared" si="4"/>
        <v>70.516071428571422</v>
      </c>
      <c r="K17" s="176"/>
      <c r="L17" s="176"/>
      <c r="M17" s="176">
        <f t="shared" si="2"/>
        <v>0</v>
      </c>
      <c r="N17" s="176">
        <f t="shared" si="3"/>
        <v>28000</v>
      </c>
      <c r="P17" s="244"/>
    </row>
    <row r="18" spans="1:16" s="98" customFormat="1" x14ac:dyDescent="0.2">
      <c r="A18" s="177" t="s">
        <v>661</v>
      </c>
      <c r="B18" s="178" t="s">
        <v>524</v>
      </c>
      <c r="C18" s="117">
        <v>11</v>
      </c>
      <c r="D18" s="177" t="s">
        <v>270</v>
      </c>
      <c r="E18" s="182">
        <v>3212</v>
      </c>
      <c r="F18" s="120" t="s">
        <v>43</v>
      </c>
      <c r="G18" s="115"/>
      <c r="H18" s="176">
        <v>17500</v>
      </c>
      <c r="I18" s="266">
        <f>IFERROR(VLOOKUP(B18&amp;C18&amp;D18&amp;E18,'iZVRŠENJE 22.08.'!$E$2:$G$2451,3,FALSE),"0,00")</f>
        <v>10667.99</v>
      </c>
      <c r="J18" s="266">
        <f t="shared" si="4"/>
        <v>60.959942857142856</v>
      </c>
      <c r="K18" s="176"/>
      <c r="L18" s="176"/>
      <c r="M18" s="176">
        <f t="shared" si="2"/>
        <v>0</v>
      </c>
      <c r="N18" s="176">
        <f t="shared" si="3"/>
        <v>17500</v>
      </c>
      <c r="P18" s="244"/>
    </row>
    <row r="19" spans="1:16" s="98" customFormat="1" x14ac:dyDescent="0.2">
      <c r="A19" s="177" t="s">
        <v>661</v>
      </c>
      <c r="B19" s="178" t="s">
        <v>524</v>
      </c>
      <c r="C19" s="117">
        <v>11</v>
      </c>
      <c r="D19" s="177" t="s">
        <v>270</v>
      </c>
      <c r="E19" s="182">
        <v>3213</v>
      </c>
      <c r="F19" s="120" t="s">
        <v>44</v>
      </c>
      <c r="G19" s="115"/>
      <c r="H19" s="176">
        <v>8000</v>
      </c>
      <c r="I19" s="266">
        <f>IFERROR(VLOOKUP(B19&amp;C19&amp;D19&amp;E19,'iZVRŠENJE 22.08.'!$E$2:$G$2451,3,FALSE),"0,00")</f>
        <v>1285</v>
      </c>
      <c r="J19" s="266">
        <f t="shared" si="4"/>
        <v>16.0625</v>
      </c>
      <c r="K19" s="176"/>
      <c r="L19" s="176"/>
      <c r="M19" s="176">
        <f t="shared" si="2"/>
        <v>0</v>
      </c>
      <c r="N19" s="176">
        <f t="shared" si="3"/>
        <v>8000</v>
      </c>
      <c r="P19" s="244"/>
    </row>
    <row r="20" spans="1:16" s="98" customFormat="1" x14ac:dyDescent="0.2">
      <c r="A20" s="177" t="s">
        <v>661</v>
      </c>
      <c r="B20" s="178" t="s">
        <v>524</v>
      </c>
      <c r="C20" s="117">
        <v>11</v>
      </c>
      <c r="D20" s="177" t="s">
        <v>270</v>
      </c>
      <c r="E20" s="182">
        <v>3214</v>
      </c>
      <c r="F20" s="120" t="s">
        <v>45</v>
      </c>
      <c r="G20" s="115"/>
      <c r="H20" s="176">
        <v>10000</v>
      </c>
      <c r="I20" s="266">
        <f>IFERROR(VLOOKUP(B20&amp;C20&amp;D20&amp;E20,'iZVRŠENJE 22.08.'!$E$2:$G$2451,3,FALSE),"0,00")</f>
        <v>5713.5</v>
      </c>
      <c r="J20" s="266">
        <f t="shared" si="4"/>
        <v>57.135000000000005</v>
      </c>
      <c r="K20" s="176"/>
      <c r="L20" s="176"/>
      <c r="M20" s="176">
        <f t="shared" si="2"/>
        <v>0</v>
      </c>
      <c r="N20" s="176">
        <f t="shared" si="3"/>
        <v>10000</v>
      </c>
      <c r="P20" s="244"/>
    </row>
    <row r="21" spans="1:16" s="124" customFormat="1" x14ac:dyDescent="0.2">
      <c r="A21" s="108" t="s">
        <v>661</v>
      </c>
      <c r="B21" s="99" t="s">
        <v>524</v>
      </c>
      <c r="C21" s="100">
        <v>11</v>
      </c>
      <c r="D21" s="108"/>
      <c r="E21" s="107">
        <v>322</v>
      </c>
      <c r="F21" s="119"/>
      <c r="G21" s="103"/>
      <c r="H21" s="104">
        <f>SUM(H22:H26)</f>
        <v>17500</v>
      </c>
      <c r="I21" s="269">
        <f>SUM(I22:I26)</f>
        <v>9174.83</v>
      </c>
      <c r="J21" s="269">
        <f t="shared" si="4"/>
        <v>52.427599999999998</v>
      </c>
      <c r="K21" s="104">
        <f>SUM(K22:K26)</f>
        <v>430</v>
      </c>
      <c r="L21" s="104">
        <f>SUM(L22:L26)</f>
        <v>0</v>
      </c>
      <c r="M21" s="104">
        <f t="shared" si="2"/>
        <v>430</v>
      </c>
      <c r="N21" s="104">
        <f t="shared" si="3"/>
        <v>17070</v>
      </c>
      <c r="P21" s="245"/>
    </row>
    <row r="22" spans="1:16" s="98" customFormat="1" x14ac:dyDescent="0.2">
      <c r="A22" s="177" t="s">
        <v>661</v>
      </c>
      <c r="B22" s="178" t="s">
        <v>524</v>
      </c>
      <c r="C22" s="117">
        <v>11</v>
      </c>
      <c r="D22" s="177" t="s">
        <v>270</v>
      </c>
      <c r="E22" s="182">
        <v>3221</v>
      </c>
      <c r="F22" s="120" t="s">
        <v>297</v>
      </c>
      <c r="G22" s="115"/>
      <c r="H22" s="176">
        <v>7000</v>
      </c>
      <c r="I22" s="266">
        <f>IFERROR(VLOOKUP(B22&amp;C22&amp;D22&amp;E22,'iZVRŠENJE 22.08.'!$E$2:$G$2451,3,FALSE),"0,00")</f>
        <v>3953.72</v>
      </c>
      <c r="J22" s="266">
        <f t="shared" si="4"/>
        <v>56.481714285714283</v>
      </c>
      <c r="K22" s="176">
        <v>430</v>
      </c>
      <c r="L22" s="176"/>
      <c r="M22" s="176">
        <f t="shared" ref="M22:M80" si="5">K22-L22</f>
        <v>430</v>
      </c>
      <c r="N22" s="176">
        <f t="shared" ref="N22:N80" si="6">H22-K22+L22</f>
        <v>6570</v>
      </c>
      <c r="P22" s="244"/>
    </row>
    <row r="23" spans="1:16" s="98" customFormat="1" x14ac:dyDescent="0.2">
      <c r="A23" s="177" t="s">
        <v>661</v>
      </c>
      <c r="B23" s="178" t="s">
        <v>524</v>
      </c>
      <c r="C23" s="117">
        <v>11</v>
      </c>
      <c r="D23" s="177" t="s">
        <v>270</v>
      </c>
      <c r="E23" s="182">
        <v>3223</v>
      </c>
      <c r="F23" s="120" t="s">
        <v>48</v>
      </c>
      <c r="G23" s="115"/>
      <c r="H23" s="176">
        <v>8500</v>
      </c>
      <c r="I23" s="266">
        <f>IFERROR(VLOOKUP(B23&amp;C23&amp;D23&amp;E23,'iZVRŠENJE 22.08.'!$E$2:$G$2451,3,FALSE),"0,00")</f>
        <v>4689.8599999999997</v>
      </c>
      <c r="J23" s="266">
        <f t="shared" si="4"/>
        <v>55.174823529411768</v>
      </c>
      <c r="K23" s="176"/>
      <c r="L23" s="176"/>
      <c r="M23" s="176">
        <f t="shared" si="5"/>
        <v>0</v>
      </c>
      <c r="N23" s="176">
        <f t="shared" si="6"/>
        <v>8500</v>
      </c>
      <c r="P23" s="244"/>
    </row>
    <row r="24" spans="1:16" s="98" customFormat="1" x14ac:dyDescent="0.2">
      <c r="A24" s="177" t="s">
        <v>661</v>
      </c>
      <c r="B24" s="178" t="s">
        <v>524</v>
      </c>
      <c r="C24" s="117">
        <v>11</v>
      </c>
      <c r="D24" s="177" t="s">
        <v>270</v>
      </c>
      <c r="E24" s="182">
        <v>3224</v>
      </c>
      <c r="F24" s="120" t="s">
        <v>155</v>
      </c>
      <c r="G24" s="115"/>
      <c r="H24" s="176">
        <v>1400</v>
      </c>
      <c r="I24" s="266">
        <f>IFERROR(VLOOKUP(B24&amp;C24&amp;D24&amp;E24,'iZVRŠENJE 22.08.'!$E$2:$G$2451,3,FALSE),"0,00")</f>
        <v>531.25</v>
      </c>
      <c r="J24" s="266">
        <f t="shared" si="4"/>
        <v>37.946428571428569</v>
      </c>
      <c r="K24" s="176"/>
      <c r="L24" s="176"/>
      <c r="M24" s="176">
        <f t="shared" si="5"/>
        <v>0</v>
      </c>
      <c r="N24" s="176">
        <f t="shared" si="6"/>
        <v>1400</v>
      </c>
      <c r="P24" s="244"/>
    </row>
    <row r="25" spans="1:16" s="98" customFormat="1" x14ac:dyDescent="0.2">
      <c r="A25" s="177" t="s">
        <v>661</v>
      </c>
      <c r="B25" s="178" t="s">
        <v>524</v>
      </c>
      <c r="C25" s="117">
        <v>11</v>
      </c>
      <c r="D25" s="177" t="s">
        <v>270</v>
      </c>
      <c r="E25" s="182">
        <v>3225</v>
      </c>
      <c r="F25" s="120" t="s">
        <v>595</v>
      </c>
      <c r="G25" s="115"/>
      <c r="H25" s="176">
        <v>100</v>
      </c>
      <c r="I25" s="266">
        <f>IFERROR(VLOOKUP(B25&amp;C25&amp;D25&amp;E25,'iZVRŠENJE 22.08.'!$E$2:$G$2451,3,FALSE),"0,00")</f>
        <v>0</v>
      </c>
      <c r="J25" s="266">
        <f t="shared" si="4"/>
        <v>0</v>
      </c>
      <c r="K25" s="176"/>
      <c r="L25" s="176"/>
      <c r="M25" s="176">
        <f t="shared" si="5"/>
        <v>0</v>
      </c>
      <c r="N25" s="176">
        <f t="shared" si="6"/>
        <v>100</v>
      </c>
      <c r="P25" s="244"/>
    </row>
    <row r="26" spans="1:16" s="98" customFormat="1" x14ac:dyDescent="0.2">
      <c r="A26" s="177" t="s">
        <v>661</v>
      </c>
      <c r="B26" s="178" t="s">
        <v>524</v>
      </c>
      <c r="C26" s="117">
        <v>11</v>
      </c>
      <c r="D26" s="177" t="s">
        <v>270</v>
      </c>
      <c r="E26" s="182">
        <v>3227</v>
      </c>
      <c r="F26" s="120" t="s">
        <v>51</v>
      </c>
      <c r="G26" s="115"/>
      <c r="H26" s="176">
        <v>500</v>
      </c>
      <c r="I26" s="266">
        <f>IFERROR(VLOOKUP(B26&amp;C26&amp;D26&amp;E26,'iZVRŠENJE 22.08.'!$E$2:$G$2451,3,FALSE),"0,00")</f>
        <v>0</v>
      </c>
      <c r="J26" s="266">
        <f t="shared" si="4"/>
        <v>0</v>
      </c>
      <c r="K26" s="176"/>
      <c r="L26" s="176"/>
      <c r="M26" s="176">
        <f t="shared" si="5"/>
        <v>0</v>
      </c>
      <c r="N26" s="176">
        <f t="shared" si="6"/>
        <v>500</v>
      </c>
      <c r="P26" s="244"/>
    </row>
    <row r="27" spans="1:16" s="124" customFormat="1" x14ac:dyDescent="0.2">
      <c r="A27" s="108" t="s">
        <v>661</v>
      </c>
      <c r="B27" s="99" t="s">
        <v>524</v>
      </c>
      <c r="C27" s="100">
        <v>11</v>
      </c>
      <c r="D27" s="108"/>
      <c r="E27" s="107">
        <v>323</v>
      </c>
      <c r="F27" s="119"/>
      <c r="G27" s="103"/>
      <c r="H27" s="104">
        <f>SUM(H28:H35)</f>
        <v>137800</v>
      </c>
      <c r="I27" s="269">
        <f>SUM(I28:I35)</f>
        <v>86188.44</v>
      </c>
      <c r="J27" s="269">
        <f t="shared" si="4"/>
        <v>62.546037735849055</v>
      </c>
      <c r="K27" s="104">
        <f>SUM(K28:K35)</f>
        <v>1000</v>
      </c>
      <c r="L27" s="104">
        <f>SUM(L28:L35)</f>
        <v>1440</v>
      </c>
      <c r="M27" s="104">
        <f t="shared" si="5"/>
        <v>-440</v>
      </c>
      <c r="N27" s="104">
        <f t="shared" si="6"/>
        <v>138240</v>
      </c>
      <c r="P27" s="245"/>
    </row>
    <row r="28" spans="1:16" s="98" customFormat="1" x14ac:dyDescent="0.2">
      <c r="A28" s="177" t="s">
        <v>661</v>
      </c>
      <c r="B28" s="178" t="s">
        <v>524</v>
      </c>
      <c r="C28" s="117">
        <v>11</v>
      </c>
      <c r="D28" s="177" t="s">
        <v>270</v>
      </c>
      <c r="E28" s="182">
        <v>3231</v>
      </c>
      <c r="F28" s="120" t="s">
        <v>596</v>
      </c>
      <c r="G28" s="115"/>
      <c r="H28" s="176">
        <v>8000</v>
      </c>
      <c r="I28" s="266">
        <f>IFERROR(VLOOKUP(B28&amp;C28&amp;D28&amp;E28,'iZVRŠENJE 22.08.'!$E$2:$G$2451,3,FALSE),"0,00")</f>
        <v>4167.68</v>
      </c>
      <c r="J28" s="266">
        <f t="shared" si="4"/>
        <v>52.096000000000011</v>
      </c>
      <c r="K28" s="176"/>
      <c r="L28" s="176"/>
      <c r="M28" s="176">
        <f t="shared" si="5"/>
        <v>0</v>
      </c>
      <c r="N28" s="176">
        <f t="shared" si="6"/>
        <v>8000</v>
      </c>
      <c r="P28" s="244"/>
    </row>
    <row r="29" spans="1:16" s="98" customFormat="1" x14ac:dyDescent="0.2">
      <c r="A29" s="177" t="s">
        <v>661</v>
      </c>
      <c r="B29" s="178" t="s">
        <v>524</v>
      </c>
      <c r="C29" s="117">
        <v>11</v>
      </c>
      <c r="D29" s="177" t="s">
        <v>270</v>
      </c>
      <c r="E29" s="182">
        <v>3232</v>
      </c>
      <c r="F29" s="120" t="s">
        <v>53</v>
      </c>
      <c r="G29" s="115"/>
      <c r="H29" s="176">
        <v>15000</v>
      </c>
      <c r="I29" s="266">
        <f>IFERROR(VLOOKUP(B29&amp;C29&amp;D29&amp;E29,'iZVRŠENJE 22.08.'!$E$2:$G$2451,3,FALSE),"0,00")</f>
        <v>8398.6</v>
      </c>
      <c r="J29" s="266">
        <f t="shared" si="4"/>
        <v>55.990666666666669</v>
      </c>
      <c r="K29" s="176">
        <v>500</v>
      </c>
      <c r="L29" s="176"/>
      <c r="M29" s="176">
        <f t="shared" si="5"/>
        <v>500</v>
      </c>
      <c r="N29" s="176">
        <f t="shared" si="6"/>
        <v>14500</v>
      </c>
      <c r="P29" s="244"/>
    </row>
    <row r="30" spans="1:16" s="98" customFormat="1" x14ac:dyDescent="0.2">
      <c r="A30" s="177" t="s">
        <v>661</v>
      </c>
      <c r="B30" s="178" t="s">
        <v>524</v>
      </c>
      <c r="C30" s="117">
        <v>11</v>
      </c>
      <c r="D30" s="177" t="s">
        <v>270</v>
      </c>
      <c r="E30" s="182">
        <v>3233</v>
      </c>
      <c r="F30" s="120" t="s">
        <v>54</v>
      </c>
      <c r="G30" s="115"/>
      <c r="H30" s="176">
        <v>1000</v>
      </c>
      <c r="I30" s="266">
        <f>IFERROR(VLOOKUP(B30&amp;C30&amp;D30&amp;E30,'iZVRŠENJE 22.08.'!$E$2:$G$2451,3,FALSE),"0,00")</f>
        <v>0</v>
      </c>
      <c r="J30" s="266">
        <f t="shared" si="4"/>
        <v>0</v>
      </c>
      <c r="K30" s="176">
        <v>500</v>
      </c>
      <c r="L30" s="176"/>
      <c r="M30" s="176">
        <f t="shared" si="5"/>
        <v>500</v>
      </c>
      <c r="N30" s="176">
        <f t="shared" si="6"/>
        <v>500</v>
      </c>
      <c r="P30" s="244"/>
    </row>
    <row r="31" spans="1:16" s="98" customFormat="1" x14ac:dyDescent="0.2">
      <c r="A31" s="177" t="s">
        <v>661</v>
      </c>
      <c r="B31" s="178" t="s">
        <v>524</v>
      </c>
      <c r="C31" s="117">
        <v>11</v>
      </c>
      <c r="D31" s="177" t="s">
        <v>270</v>
      </c>
      <c r="E31" s="182">
        <v>3234</v>
      </c>
      <c r="F31" s="120" t="s">
        <v>55</v>
      </c>
      <c r="G31" s="115"/>
      <c r="H31" s="176">
        <v>2000</v>
      </c>
      <c r="I31" s="266">
        <f>IFERROR(VLOOKUP(B31&amp;C31&amp;D31&amp;E31,'iZVRŠENJE 22.08.'!$E$2:$G$2451,3,FALSE),"0,00")</f>
        <v>950.66</v>
      </c>
      <c r="J31" s="266">
        <f t="shared" si="4"/>
        <v>47.532999999999994</v>
      </c>
      <c r="K31" s="176"/>
      <c r="L31" s="176"/>
      <c r="M31" s="176">
        <f t="shared" si="5"/>
        <v>0</v>
      </c>
      <c r="N31" s="176">
        <f t="shared" si="6"/>
        <v>2000</v>
      </c>
      <c r="P31" s="244"/>
    </row>
    <row r="32" spans="1:16" s="98" customFormat="1" x14ac:dyDescent="0.2">
      <c r="A32" s="177" t="s">
        <v>661</v>
      </c>
      <c r="B32" s="178" t="s">
        <v>524</v>
      </c>
      <c r="C32" s="117">
        <v>11</v>
      </c>
      <c r="D32" s="177" t="s">
        <v>270</v>
      </c>
      <c r="E32" s="182">
        <v>3235</v>
      </c>
      <c r="F32" s="120" t="s">
        <v>56</v>
      </c>
      <c r="G32" s="115"/>
      <c r="H32" s="176">
        <v>87300</v>
      </c>
      <c r="I32" s="266">
        <f>IFERROR(VLOOKUP(B32&amp;C32&amp;D32&amp;E32,'iZVRŠENJE 22.08.'!$E$2:$G$2451,3,FALSE),"0,00")</f>
        <v>58308.7</v>
      </c>
      <c r="J32" s="266">
        <f t="shared" si="4"/>
        <v>66.791179839633443</v>
      </c>
      <c r="K32" s="176"/>
      <c r="L32" s="176">
        <v>110</v>
      </c>
      <c r="M32" s="176">
        <f t="shared" si="5"/>
        <v>-110</v>
      </c>
      <c r="N32" s="176">
        <f t="shared" si="6"/>
        <v>87410</v>
      </c>
      <c r="P32" s="244"/>
    </row>
    <row r="33" spans="1:16" s="98" customFormat="1" x14ac:dyDescent="0.2">
      <c r="A33" s="177" t="s">
        <v>661</v>
      </c>
      <c r="B33" s="178" t="s">
        <v>524</v>
      </c>
      <c r="C33" s="117">
        <v>11</v>
      </c>
      <c r="D33" s="177" t="s">
        <v>270</v>
      </c>
      <c r="E33" s="182">
        <v>3236</v>
      </c>
      <c r="F33" s="120" t="s">
        <v>57</v>
      </c>
      <c r="G33" s="115"/>
      <c r="H33" s="176">
        <v>2000</v>
      </c>
      <c r="I33" s="266">
        <f>IFERROR(VLOOKUP(B33&amp;C33&amp;D33&amp;E33,'iZVRŠENJE 22.08.'!$E$2:$G$2451,3,FALSE),"0,00")</f>
        <v>1113</v>
      </c>
      <c r="J33" s="266">
        <f t="shared" si="4"/>
        <v>55.65</v>
      </c>
      <c r="K33" s="176"/>
      <c r="L33" s="176"/>
      <c r="M33" s="176">
        <f t="shared" si="5"/>
        <v>0</v>
      </c>
      <c r="N33" s="176">
        <f t="shared" si="6"/>
        <v>2000</v>
      </c>
      <c r="P33" s="244"/>
    </row>
    <row r="34" spans="1:16" s="98" customFormat="1" x14ac:dyDescent="0.2">
      <c r="A34" s="177" t="s">
        <v>661</v>
      </c>
      <c r="B34" s="178" t="s">
        <v>524</v>
      </c>
      <c r="C34" s="117">
        <v>11</v>
      </c>
      <c r="D34" s="177" t="s">
        <v>270</v>
      </c>
      <c r="E34" s="182">
        <v>3237</v>
      </c>
      <c r="F34" s="120" t="s">
        <v>58</v>
      </c>
      <c r="G34" s="115"/>
      <c r="H34" s="176">
        <v>15000</v>
      </c>
      <c r="I34" s="266">
        <f>IFERROR(VLOOKUP(B34&amp;C34&amp;D34&amp;E34,'iZVRŠENJE 22.08.'!$E$2:$G$2451,3,FALSE),"0,00")</f>
        <v>9209.83</v>
      </c>
      <c r="J34" s="266">
        <f t="shared" si="4"/>
        <v>61.398866666666663</v>
      </c>
      <c r="K34" s="176"/>
      <c r="L34" s="176">
        <v>1330</v>
      </c>
      <c r="M34" s="176">
        <f t="shared" si="5"/>
        <v>-1330</v>
      </c>
      <c r="N34" s="176">
        <f t="shared" si="6"/>
        <v>16330</v>
      </c>
      <c r="P34" s="244"/>
    </row>
    <row r="35" spans="1:16" s="98" customFormat="1" x14ac:dyDescent="0.2">
      <c r="A35" s="177" t="s">
        <v>661</v>
      </c>
      <c r="B35" s="178" t="s">
        <v>524</v>
      </c>
      <c r="C35" s="117">
        <v>11</v>
      </c>
      <c r="D35" s="177" t="s">
        <v>270</v>
      </c>
      <c r="E35" s="182">
        <v>3239</v>
      </c>
      <c r="F35" s="120" t="s">
        <v>60</v>
      </c>
      <c r="G35" s="115"/>
      <c r="H35" s="176">
        <v>7500</v>
      </c>
      <c r="I35" s="266">
        <f>IFERROR(VLOOKUP(B35&amp;C35&amp;D35&amp;E35,'iZVRŠENJE 22.08.'!$E$2:$G$2451,3,FALSE),"0,00")</f>
        <v>4039.97</v>
      </c>
      <c r="J35" s="266">
        <f t="shared" si="4"/>
        <v>53.866266666666661</v>
      </c>
      <c r="K35" s="176"/>
      <c r="L35" s="176"/>
      <c r="M35" s="176">
        <f t="shared" si="5"/>
        <v>0</v>
      </c>
      <c r="N35" s="176">
        <f t="shared" si="6"/>
        <v>7500</v>
      </c>
      <c r="P35" s="244"/>
    </row>
    <row r="36" spans="1:16" s="98" customFormat="1" x14ac:dyDescent="0.2">
      <c r="A36" s="108" t="s">
        <v>661</v>
      </c>
      <c r="B36" s="99" t="s">
        <v>524</v>
      </c>
      <c r="C36" s="100">
        <v>11</v>
      </c>
      <c r="D36" s="108"/>
      <c r="E36" s="107">
        <v>324</v>
      </c>
      <c r="F36" s="119"/>
      <c r="G36" s="103"/>
      <c r="H36" s="104">
        <f>SUM(H37)</f>
        <v>50</v>
      </c>
      <c r="I36" s="269">
        <f>SUM(I37)</f>
        <v>0</v>
      </c>
      <c r="J36" s="269">
        <f t="shared" si="4"/>
        <v>0</v>
      </c>
      <c r="K36" s="104">
        <f>SUM(K37)</f>
        <v>0</v>
      </c>
      <c r="L36" s="104">
        <f>SUM(L37)</f>
        <v>0</v>
      </c>
      <c r="M36" s="104">
        <f t="shared" si="5"/>
        <v>0</v>
      </c>
      <c r="N36" s="104">
        <f t="shared" si="6"/>
        <v>50</v>
      </c>
      <c r="P36" s="244"/>
    </row>
    <row r="37" spans="1:16" s="98" customFormat="1" x14ac:dyDescent="0.2">
      <c r="A37" s="177" t="s">
        <v>661</v>
      </c>
      <c r="B37" s="178" t="s">
        <v>524</v>
      </c>
      <c r="C37" s="117">
        <v>11</v>
      </c>
      <c r="D37" s="177" t="s">
        <v>270</v>
      </c>
      <c r="E37" s="182">
        <v>3241</v>
      </c>
      <c r="F37" s="120" t="s">
        <v>205</v>
      </c>
      <c r="G37" s="115"/>
      <c r="H37" s="176">
        <v>50</v>
      </c>
      <c r="I37" s="266">
        <f>IFERROR(VLOOKUP(B37&amp;C37&amp;D37&amp;E37,'iZVRŠENJE 22.08.'!$E$2:$G$2451,3,FALSE),"0,00")</f>
        <v>0</v>
      </c>
      <c r="J37" s="266">
        <f t="shared" si="4"/>
        <v>0</v>
      </c>
      <c r="K37" s="176"/>
      <c r="L37" s="176"/>
      <c r="M37" s="176">
        <f t="shared" si="5"/>
        <v>0</v>
      </c>
      <c r="N37" s="176">
        <f t="shared" si="6"/>
        <v>50</v>
      </c>
      <c r="P37" s="244"/>
    </row>
    <row r="38" spans="1:16" s="124" customFormat="1" x14ac:dyDescent="0.2">
      <c r="A38" s="108" t="s">
        <v>661</v>
      </c>
      <c r="B38" s="99" t="s">
        <v>524</v>
      </c>
      <c r="C38" s="100">
        <v>11</v>
      </c>
      <c r="D38" s="108"/>
      <c r="E38" s="107">
        <v>329</v>
      </c>
      <c r="F38" s="119"/>
      <c r="G38" s="103"/>
      <c r="H38" s="104">
        <f>SUM(H39:H45)</f>
        <v>28600</v>
      </c>
      <c r="I38" s="269">
        <f>SUM(I39:I45)</f>
        <v>19524.070000000003</v>
      </c>
      <c r="J38" s="269">
        <f t="shared" si="4"/>
        <v>68.265979020979032</v>
      </c>
      <c r="K38" s="104">
        <f>SUM(K39:K45)</f>
        <v>0</v>
      </c>
      <c r="L38" s="104">
        <f>SUM(L39:L45)</f>
        <v>4800</v>
      </c>
      <c r="M38" s="104">
        <f t="shared" si="5"/>
        <v>-4800</v>
      </c>
      <c r="N38" s="104">
        <f t="shared" si="6"/>
        <v>33400</v>
      </c>
      <c r="P38" s="245"/>
    </row>
    <row r="39" spans="1:16" s="98" customFormat="1" ht="30" x14ac:dyDescent="0.2">
      <c r="A39" s="177" t="s">
        <v>661</v>
      </c>
      <c r="B39" s="178" t="s">
        <v>524</v>
      </c>
      <c r="C39" s="117">
        <v>11</v>
      </c>
      <c r="D39" s="177" t="s">
        <v>270</v>
      </c>
      <c r="E39" s="182">
        <v>3291</v>
      </c>
      <c r="F39" s="120" t="s">
        <v>474</v>
      </c>
      <c r="G39" s="115"/>
      <c r="H39" s="176">
        <v>25000</v>
      </c>
      <c r="I39" s="266">
        <f>IFERROR(VLOOKUP(B39&amp;C39&amp;D39&amp;E39,'iZVRŠENJE 22.08.'!$E$2:$G$2451,3,FALSE),"0,00")</f>
        <v>16503.41</v>
      </c>
      <c r="J39" s="266">
        <f t="shared" si="4"/>
        <v>66.013639999999995</v>
      </c>
      <c r="K39" s="176"/>
      <c r="L39" s="176"/>
      <c r="M39" s="176">
        <f t="shared" si="5"/>
        <v>0</v>
      </c>
      <c r="N39" s="176">
        <f t="shared" si="6"/>
        <v>25000</v>
      </c>
      <c r="P39" s="244"/>
    </row>
    <row r="40" spans="1:16" s="98" customFormat="1" x14ac:dyDescent="0.2">
      <c r="A40" s="177" t="s">
        <v>661</v>
      </c>
      <c r="B40" s="178" t="s">
        <v>524</v>
      </c>
      <c r="C40" s="117">
        <v>11</v>
      </c>
      <c r="D40" s="177" t="s">
        <v>270</v>
      </c>
      <c r="E40" s="182">
        <v>3292</v>
      </c>
      <c r="F40" s="120" t="s">
        <v>63</v>
      </c>
      <c r="G40" s="115"/>
      <c r="H40" s="176">
        <v>50</v>
      </c>
      <c r="I40" s="266">
        <f>IFERROR(VLOOKUP(B40&amp;C40&amp;D40&amp;E40,'iZVRŠENJE 22.08.'!$E$2:$G$2451,3,FALSE),"0,00")</f>
        <v>0</v>
      </c>
      <c r="J40" s="266">
        <f t="shared" si="4"/>
        <v>0</v>
      </c>
      <c r="K40" s="176"/>
      <c r="L40" s="176"/>
      <c r="M40" s="176">
        <f t="shared" si="5"/>
        <v>0</v>
      </c>
      <c r="N40" s="176">
        <f t="shared" si="6"/>
        <v>50</v>
      </c>
      <c r="P40" s="244"/>
    </row>
    <row r="41" spans="1:16" s="98" customFormat="1" x14ac:dyDescent="0.2">
      <c r="A41" s="177" t="s">
        <v>661</v>
      </c>
      <c r="B41" s="178" t="s">
        <v>524</v>
      </c>
      <c r="C41" s="117">
        <v>11</v>
      </c>
      <c r="D41" s="177" t="s">
        <v>270</v>
      </c>
      <c r="E41" s="182">
        <v>3293</v>
      </c>
      <c r="F41" s="120" t="s">
        <v>64</v>
      </c>
      <c r="G41" s="115"/>
      <c r="H41" s="176">
        <v>2500</v>
      </c>
      <c r="I41" s="266">
        <f>IFERROR(VLOOKUP(B41&amp;C41&amp;D41&amp;E41,'iZVRŠENJE 22.08.'!$E$2:$G$2451,3,FALSE),"0,00")</f>
        <v>1099.7</v>
      </c>
      <c r="J41" s="266">
        <f t="shared" si="4"/>
        <v>43.988</v>
      </c>
      <c r="K41" s="176"/>
      <c r="L41" s="176">
        <v>2600</v>
      </c>
      <c r="M41" s="176">
        <f t="shared" si="5"/>
        <v>-2600</v>
      </c>
      <c r="N41" s="176">
        <f t="shared" si="6"/>
        <v>5100</v>
      </c>
      <c r="O41" s="254"/>
      <c r="P41" s="244"/>
    </row>
    <row r="42" spans="1:16" s="98" customFormat="1" x14ac:dyDescent="0.2">
      <c r="A42" s="177" t="s">
        <v>661</v>
      </c>
      <c r="B42" s="178" t="s">
        <v>524</v>
      </c>
      <c r="C42" s="117">
        <v>11</v>
      </c>
      <c r="D42" s="177" t="s">
        <v>270</v>
      </c>
      <c r="E42" s="182">
        <v>3294</v>
      </c>
      <c r="F42" s="120" t="s">
        <v>597</v>
      </c>
      <c r="G42" s="115"/>
      <c r="H42" s="176">
        <v>200</v>
      </c>
      <c r="I42" s="266">
        <f>IFERROR(VLOOKUP(B42&amp;C42&amp;D42&amp;E42,'iZVRŠENJE 22.08.'!$E$2:$G$2451,3,FALSE),"0,00")</f>
        <v>32</v>
      </c>
      <c r="J42" s="266">
        <f t="shared" si="4"/>
        <v>16</v>
      </c>
      <c r="K42" s="176"/>
      <c r="L42" s="176"/>
      <c r="M42" s="176">
        <f t="shared" si="5"/>
        <v>0</v>
      </c>
      <c r="N42" s="176">
        <f t="shared" si="6"/>
        <v>200</v>
      </c>
      <c r="P42" s="244"/>
    </row>
    <row r="43" spans="1:16" s="98" customFormat="1" x14ac:dyDescent="0.2">
      <c r="A43" s="177" t="s">
        <v>661</v>
      </c>
      <c r="B43" s="178" t="s">
        <v>524</v>
      </c>
      <c r="C43" s="117">
        <v>11</v>
      </c>
      <c r="D43" s="177" t="s">
        <v>270</v>
      </c>
      <c r="E43" s="182">
        <v>3295</v>
      </c>
      <c r="F43" s="120" t="s">
        <v>66</v>
      </c>
      <c r="G43" s="115"/>
      <c r="H43" s="176">
        <v>500</v>
      </c>
      <c r="I43" s="266">
        <f>IFERROR(VLOOKUP(B43&amp;C43&amp;D43&amp;E43,'iZVRŠENJE 22.08.'!$E$2:$G$2451,3,FALSE),"0,00")</f>
        <v>1839.65</v>
      </c>
      <c r="J43" s="266">
        <f t="shared" si="4"/>
        <v>367.93</v>
      </c>
      <c r="K43" s="176"/>
      <c r="L43" s="176">
        <v>2200</v>
      </c>
      <c r="M43" s="176">
        <f t="shared" si="5"/>
        <v>-2200</v>
      </c>
      <c r="N43" s="176">
        <f t="shared" si="6"/>
        <v>2700</v>
      </c>
      <c r="O43" s="254"/>
      <c r="P43" s="244"/>
    </row>
    <row r="44" spans="1:16" s="98" customFormat="1" x14ac:dyDescent="0.2">
      <c r="A44" s="177" t="s">
        <v>661</v>
      </c>
      <c r="B44" s="178" t="s">
        <v>524</v>
      </c>
      <c r="C44" s="117">
        <v>11</v>
      </c>
      <c r="D44" s="177" t="s">
        <v>270</v>
      </c>
      <c r="E44" s="182">
        <v>3296</v>
      </c>
      <c r="F44" s="120" t="s">
        <v>599</v>
      </c>
      <c r="G44" s="115"/>
      <c r="H44" s="176">
        <v>50</v>
      </c>
      <c r="I44" s="266">
        <f>IFERROR(VLOOKUP(B44&amp;C44&amp;D44&amp;E44,'iZVRŠENJE 22.08.'!$E$2:$G$2451,3,FALSE),"0,00")</f>
        <v>0</v>
      </c>
      <c r="J44" s="266">
        <f t="shared" si="4"/>
        <v>0</v>
      </c>
      <c r="K44" s="176"/>
      <c r="L44" s="176"/>
      <c r="M44" s="176">
        <f t="shared" si="5"/>
        <v>0</v>
      </c>
      <c r="N44" s="176">
        <f t="shared" si="6"/>
        <v>50</v>
      </c>
      <c r="O44" s="240"/>
      <c r="P44" s="244"/>
    </row>
    <row r="45" spans="1:16" s="98" customFormat="1" x14ac:dyDescent="0.2">
      <c r="A45" s="177" t="s">
        <v>661</v>
      </c>
      <c r="B45" s="178" t="s">
        <v>524</v>
      </c>
      <c r="C45" s="117">
        <v>11</v>
      </c>
      <c r="D45" s="177" t="s">
        <v>270</v>
      </c>
      <c r="E45" s="182">
        <v>3299</v>
      </c>
      <c r="F45" s="120" t="s">
        <v>67</v>
      </c>
      <c r="G45" s="115"/>
      <c r="H45" s="176">
        <v>300</v>
      </c>
      <c r="I45" s="266">
        <f>IFERROR(VLOOKUP(B45&amp;C45&amp;D45&amp;E45,'iZVRŠENJE 22.08.'!$E$2:$G$2451,3,FALSE),"0,00")</f>
        <v>49.31</v>
      </c>
      <c r="J45" s="266">
        <f t="shared" si="4"/>
        <v>16.436666666666667</v>
      </c>
      <c r="K45" s="176"/>
      <c r="L45" s="176"/>
      <c r="M45" s="176">
        <f t="shared" si="5"/>
        <v>0</v>
      </c>
      <c r="N45" s="176">
        <f t="shared" si="6"/>
        <v>300</v>
      </c>
      <c r="P45" s="244"/>
    </row>
    <row r="46" spans="1:16" s="124" customFormat="1" x14ac:dyDescent="0.2">
      <c r="A46" s="143" t="s">
        <v>661</v>
      </c>
      <c r="B46" s="139" t="s">
        <v>524</v>
      </c>
      <c r="C46" s="128">
        <v>11</v>
      </c>
      <c r="D46" s="128"/>
      <c r="E46" s="129">
        <v>34</v>
      </c>
      <c r="F46" s="130"/>
      <c r="G46" s="131"/>
      <c r="H46" s="132">
        <f>H47</f>
        <v>100</v>
      </c>
      <c r="I46" s="268">
        <f>I47</f>
        <v>0.02</v>
      </c>
      <c r="J46" s="268">
        <f t="shared" si="4"/>
        <v>0.02</v>
      </c>
      <c r="K46" s="132">
        <f>K47</f>
        <v>0</v>
      </c>
      <c r="L46" s="132">
        <f>L47</f>
        <v>0</v>
      </c>
      <c r="M46" s="132">
        <f t="shared" si="5"/>
        <v>0</v>
      </c>
      <c r="N46" s="132">
        <f t="shared" si="6"/>
        <v>100</v>
      </c>
      <c r="P46" s="245"/>
    </row>
    <row r="47" spans="1:16" s="124" customFormat="1" x14ac:dyDescent="0.2">
      <c r="A47" s="108" t="s">
        <v>661</v>
      </c>
      <c r="B47" s="99" t="s">
        <v>524</v>
      </c>
      <c r="C47" s="100">
        <v>11</v>
      </c>
      <c r="D47" s="108"/>
      <c r="E47" s="107">
        <v>343</v>
      </c>
      <c r="F47" s="119"/>
      <c r="G47" s="103"/>
      <c r="H47" s="104">
        <f>SUM(H48:H49)</f>
        <v>100</v>
      </c>
      <c r="I47" s="269">
        <f>SUM(I48:I49)</f>
        <v>0.02</v>
      </c>
      <c r="J47" s="269">
        <f t="shared" si="4"/>
        <v>0.02</v>
      </c>
      <c r="K47" s="104">
        <f>SUM(K48:K49)</f>
        <v>0</v>
      </c>
      <c r="L47" s="104">
        <f>SUM(L48:L49)</f>
        <v>0</v>
      </c>
      <c r="M47" s="104">
        <f t="shared" si="5"/>
        <v>0</v>
      </c>
      <c r="N47" s="104">
        <f t="shared" si="6"/>
        <v>100</v>
      </c>
      <c r="P47" s="245"/>
    </row>
    <row r="48" spans="1:16" s="98" customFormat="1" x14ac:dyDescent="0.2">
      <c r="A48" s="177" t="s">
        <v>661</v>
      </c>
      <c r="B48" s="178" t="s">
        <v>524</v>
      </c>
      <c r="C48" s="117">
        <v>11</v>
      </c>
      <c r="D48" s="177" t="s">
        <v>270</v>
      </c>
      <c r="E48" s="182">
        <v>3431</v>
      </c>
      <c r="F48" s="120" t="s">
        <v>68</v>
      </c>
      <c r="G48" s="115"/>
      <c r="H48" s="176">
        <v>50</v>
      </c>
      <c r="I48" s="266">
        <f>IFERROR(VLOOKUP(B48&amp;C48&amp;D48&amp;E48,'iZVRŠENJE 22.08.'!$E$2:$G$2451,3,FALSE),"0,00")</f>
        <v>0</v>
      </c>
      <c r="J48" s="266">
        <f t="shared" si="4"/>
        <v>0</v>
      </c>
      <c r="K48" s="176"/>
      <c r="L48" s="176"/>
      <c r="M48" s="176">
        <f t="shared" si="5"/>
        <v>0</v>
      </c>
      <c r="N48" s="176">
        <f t="shared" si="6"/>
        <v>50</v>
      </c>
      <c r="P48" s="244"/>
    </row>
    <row r="49" spans="1:16" s="98" customFormat="1" x14ac:dyDescent="0.2">
      <c r="A49" s="177" t="s">
        <v>661</v>
      </c>
      <c r="B49" s="178" t="s">
        <v>524</v>
      </c>
      <c r="C49" s="117">
        <v>11</v>
      </c>
      <c r="D49" s="177" t="s">
        <v>270</v>
      </c>
      <c r="E49" s="182">
        <v>3433</v>
      </c>
      <c r="F49" s="120" t="s">
        <v>69</v>
      </c>
      <c r="G49" s="115"/>
      <c r="H49" s="176">
        <v>50</v>
      </c>
      <c r="I49" s="266">
        <f>IFERROR(VLOOKUP(B49&amp;C49&amp;D49&amp;E49,'iZVRŠENJE 22.08.'!$E$2:$G$2451,3,FALSE),"0,00")</f>
        <v>0.02</v>
      </c>
      <c r="J49" s="266">
        <f t="shared" si="4"/>
        <v>0.04</v>
      </c>
      <c r="K49" s="176"/>
      <c r="L49" s="176"/>
      <c r="M49" s="176">
        <f t="shared" si="5"/>
        <v>0</v>
      </c>
      <c r="N49" s="176">
        <f t="shared" si="6"/>
        <v>50</v>
      </c>
      <c r="P49" s="244"/>
    </row>
    <row r="50" spans="1:16" s="118" customFormat="1" x14ac:dyDescent="0.2">
      <c r="A50" s="143" t="s">
        <v>661</v>
      </c>
      <c r="B50" s="139" t="s">
        <v>524</v>
      </c>
      <c r="C50" s="128">
        <v>11</v>
      </c>
      <c r="D50" s="128"/>
      <c r="E50" s="129">
        <v>37</v>
      </c>
      <c r="F50" s="130"/>
      <c r="G50" s="131"/>
      <c r="H50" s="132">
        <f t="shared" ref="H50:L51" si="7">H51</f>
        <v>50</v>
      </c>
      <c r="I50" s="268">
        <f t="shared" si="7"/>
        <v>0</v>
      </c>
      <c r="J50" s="268">
        <f t="shared" si="4"/>
        <v>0</v>
      </c>
      <c r="K50" s="132">
        <f t="shared" si="7"/>
        <v>0</v>
      </c>
      <c r="L50" s="132">
        <f t="shared" si="7"/>
        <v>0</v>
      </c>
      <c r="M50" s="132">
        <f t="shared" si="5"/>
        <v>0</v>
      </c>
      <c r="N50" s="132">
        <f t="shared" si="6"/>
        <v>50</v>
      </c>
      <c r="P50" s="246"/>
    </row>
    <row r="51" spans="1:16" x14ac:dyDescent="0.2">
      <c r="A51" s="108" t="s">
        <v>661</v>
      </c>
      <c r="B51" s="99" t="s">
        <v>524</v>
      </c>
      <c r="C51" s="100">
        <v>11</v>
      </c>
      <c r="D51" s="108"/>
      <c r="E51" s="107">
        <v>372</v>
      </c>
      <c r="F51" s="119"/>
      <c r="G51" s="103"/>
      <c r="H51" s="104">
        <f t="shared" si="7"/>
        <v>50</v>
      </c>
      <c r="I51" s="269">
        <f t="shared" si="7"/>
        <v>0</v>
      </c>
      <c r="J51" s="269">
        <f t="shared" si="4"/>
        <v>0</v>
      </c>
      <c r="K51" s="104">
        <f t="shared" si="7"/>
        <v>0</v>
      </c>
      <c r="L51" s="104">
        <f t="shared" si="7"/>
        <v>0</v>
      </c>
      <c r="M51" s="104">
        <f t="shared" si="5"/>
        <v>0</v>
      </c>
      <c r="N51" s="104">
        <f t="shared" si="6"/>
        <v>50</v>
      </c>
      <c r="P51" s="241"/>
    </row>
    <row r="52" spans="1:16" s="98" customFormat="1" x14ac:dyDescent="0.2">
      <c r="A52" s="177" t="s">
        <v>661</v>
      </c>
      <c r="B52" s="178" t="s">
        <v>524</v>
      </c>
      <c r="C52" s="117">
        <v>11</v>
      </c>
      <c r="D52" s="177" t="s">
        <v>270</v>
      </c>
      <c r="E52" s="182">
        <v>3721</v>
      </c>
      <c r="F52" s="120" t="s">
        <v>138</v>
      </c>
      <c r="G52" s="115"/>
      <c r="H52" s="176">
        <v>50</v>
      </c>
      <c r="I52" s="266">
        <f>IFERROR(VLOOKUP(B52&amp;C52&amp;D52&amp;E52,'iZVRŠENJE 22.08.'!$E$2:$G$2451,3,FALSE),"0,00")</f>
        <v>0</v>
      </c>
      <c r="J52" s="266">
        <f t="shared" si="4"/>
        <v>0</v>
      </c>
      <c r="K52" s="176"/>
      <c r="L52" s="176"/>
      <c r="M52" s="176">
        <f t="shared" si="5"/>
        <v>0</v>
      </c>
      <c r="N52" s="176">
        <f t="shared" si="6"/>
        <v>50</v>
      </c>
      <c r="P52" s="244"/>
    </row>
    <row r="53" spans="1:16" s="118" customFormat="1" x14ac:dyDescent="0.2">
      <c r="A53" s="143" t="s">
        <v>661</v>
      </c>
      <c r="B53" s="139" t="s">
        <v>524</v>
      </c>
      <c r="C53" s="128">
        <v>11</v>
      </c>
      <c r="D53" s="128"/>
      <c r="E53" s="129">
        <v>38</v>
      </c>
      <c r="F53" s="130"/>
      <c r="G53" s="131"/>
      <c r="H53" s="132">
        <f>H54</f>
        <v>100</v>
      </c>
      <c r="I53" s="268">
        <f>I54</f>
        <v>0</v>
      </c>
      <c r="J53" s="268">
        <f t="shared" si="4"/>
        <v>0</v>
      </c>
      <c r="K53" s="132">
        <f>K54</f>
        <v>0</v>
      </c>
      <c r="L53" s="132">
        <f>L54</f>
        <v>0</v>
      </c>
      <c r="M53" s="132">
        <f t="shared" si="5"/>
        <v>0</v>
      </c>
      <c r="N53" s="132">
        <f t="shared" si="6"/>
        <v>100</v>
      </c>
      <c r="P53" s="246"/>
    </row>
    <row r="54" spans="1:16" s="118" customFormat="1" x14ac:dyDescent="0.2">
      <c r="A54" s="108" t="s">
        <v>661</v>
      </c>
      <c r="B54" s="99" t="s">
        <v>524</v>
      </c>
      <c r="C54" s="100">
        <v>11</v>
      </c>
      <c r="D54" s="108"/>
      <c r="E54" s="107">
        <v>383</v>
      </c>
      <c r="F54" s="119"/>
      <c r="G54" s="103"/>
      <c r="H54" s="104">
        <f>H55+H56</f>
        <v>100</v>
      </c>
      <c r="I54" s="269">
        <f>I55+I56</f>
        <v>0</v>
      </c>
      <c r="J54" s="269">
        <f t="shared" si="4"/>
        <v>0</v>
      </c>
      <c r="K54" s="104">
        <f>K55+K56</f>
        <v>0</v>
      </c>
      <c r="L54" s="104">
        <f>L55+L56</f>
        <v>0</v>
      </c>
      <c r="M54" s="104">
        <f t="shared" si="5"/>
        <v>0</v>
      </c>
      <c r="N54" s="104">
        <f t="shared" si="6"/>
        <v>100</v>
      </c>
      <c r="P54" s="246"/>
    </row>
    <row r="55" spans="1:16" ht="15" x14ac:dyDescent="0.2">
      <c r="A55" s="177" t="s">
        <v>661</v>
      </c>
      <c r="B55" s="178" t="s">
        <v>524</v>
      </c>
      <c r="C55" s="117">
        <v>11</v>
      </c>
      <c r="D55" s="177" t="s">
        <v>270</v>
      </c>
      <c r="E55" s="182">
        <v>3833</v>
      </c>
      <c r="F55" s="120" t="s">
        <v>663</v>
      </c>
      <c r="H55" s="176">
        <v>50</v>
      </c>
      <c r="I55" s="266">
        <f>IFERROR(VLOOKUP(B55&amp;C55&amp;D55&amp;E55,'iZVRŠENJE 22.08.'!$E$2:$G$2451,3,FALSE),"0,00")</f>
        <v>0</v>
      </c>
      <c r="J55" s="266">
        <f t="shared" si="4"/>
        <v>0</v>
      </c>
      <c r="K55" s="176"/>
      <c r="L55" s="176"/>
      <c r="M55" s="176">
        <f t="shared" si="5"/>
        <v>0</v>
      </c>
      <c r="N55" s="176">
        <f t="shared" si="6"/>
        <v>50</v>
      </c>
      <c r="P55" s="241"/>
    </row>
    <row r="56" spans="1:16" s="98" customFormat="1" x14ac:dyDescent="0.2">
      <c r="A56" s="177" t="s">
        <v>661</v>
      </c>
      <c r="B56" s="178" t="s">
        <v>524</v>
      </c>
      <c r="C56" s="117">
        <v>11</v>
      </c>
      <c r="D56" s="177" t="s">
        <v>270</v>
      </c>
      <c r="E56" s="182">
        <v>3835</v>
      </c>
      <c r="F56" s="120" t="s">
        <v>600</v>
      </c>
      <c r="G56" s="115"/>
      <c r="H56" s="176">
        <v>50</v>
      </c>
      <c r="I56" s="266">
        <f>IFERROR(VLOOKUP(B56&amp;C56&amp;D56&amp;E56,'iZVRŠENJE 22.08.'!$E$2:$G$2451,3,FALSE),"0,00")</f>
        <v>0</v>
      </c>
      <c r="J56" s="266">
        <f t="shared" si="4"/>
        <v>0</v>
      </c>
      <c r="K56" s="176"/>
      <c r="L56" s="176"/>
      <c r="M56" s="176">
        <f t="shared" si="5"/>
        <v>0</v>
      </c>
      <c r="N56" s="176">
        <f t="shared" si="6"/>
        <v>50</v>
      </c>
      <c r="P56" s="244"/>
    </row>
    <row r="57" spans="1:16" s="124" customFormat="1" x14ac:dyDescent="0.2">
      <c r="A57" s="143" t="s">
        <v>661</v>
      </c>
      <c r="B57" s="139" t="s">
        <v>524</v>
      </c>
      <c r="C57" s="128">
        <v>11</v>
      </c>
      <c r="D57" s="128"/>
      <c r="E57" s="129">
        <v>42</v>
      </c>
      <c r="F57" s="130"/>
      <c r="G57" s="131"/>
      <c r="H57" s="132">
        <f>H58</f>
        <v>2100</v>
      </c>
      <c r="I57" s="268">
        <f>I58</f>
        <v>1300</v>
      </c>
      <c r="J57" s="268">
        <f t="shared" si="4"/>
        <v>61.904761904761905</v>
      </c>
      <c r="K57" s="132">
        <f>K58</f>
        <v>0</v>
      </c>
      <c r="L57" s="132">
        <f>L58</f>
        <v>1900</v>
      </c>
      <c r="M57" s="132">
        <f t="shared" si="5"/>
        <v>-1900</v>
      </c>
      <c r="N57" s="132">
        <f t="shared" si="6"/>
        <v>4000</v>
      </c>
      <c r="P57" s="245"/>
    </row>
    <row r="58" spans="1:16" s="124" customFormat="1" x14ac:dyDescent="0.2">
      <c r="A58" s="108" t="s">
        <v>661</v>
      </c>
      <c r="B58" s="99" t="s">
        <v>524</v>
      </c>
      <c r="C58" s="100">
        <v>11</v>
      </c>
      <c r="D58" s="108"/>
      <c r="E58" s="107">
        <v>422</v>
      </c>
      <c r="F58" s="119"/>
      <c r="G58" s="103"/>
      <c r="H58" s="104">
        <f>SUM(H59:H62)</f>
        <v>2100</v>
      </c>
      <c r="I58" s="269">
        <f>SUM(I59:I62)</f>
        <v>1300</v>
      </c>
      <c r="J58" s="269">
        <f t="shared" si="4"/>
        <v>61.904761904761905</v>
      </c>
      <c r="K58" s="104">
        <f>SUM(K59:K62)</f>
        <v>0</v>
      </c>
      <c r="L58" s="104">
        <f>SUM(L59:L62)</f>
        <v>1900</v>
      </c>
      <c r="M58" s="104">
        <f t="shared" si="5"/>
        <v>-1900</v>
      </c>
      <c r="N58" s="104">
        <f t="shared" si="6"/>
        <v>4000</v>
      </c>
      <c r="P58" s="245"/>
    </row>
    <row r="59" spans="1:16" s="98" customFormat="1" x14ac:dyDescent="0.2">
      <c r="A59" s="177" t="s">
        <v>661</v>
      </c>
      <c r="B59" s="178" t="s">
        <v>524</v>
      </c>
      <c r="C59" s="117">
        <v>11</v>
      </c>
      <c r="D59" s="177" t="s">
        <v>270</v>
      </c>
      <c r="E59" s="182">
        <v>4221</v>
      </c>
      <c r="F59" s="120" t="s">
        <v>74</v>
      </c>
      <c r="G59" s="115"/>
      <c r="H59" s="176">
        <v>1500</v>
      </c>
      <c r="I59" s="266">
        <f>IFERROR(VLOOKUP(B59&amp;C59&amp;D59&amp;E59,'iZVRŠENJE 22.08.'!$E$2:$G$2451,3,FALSE),"0,00")</f>
        <v>0</v>
      </c>
      <c r="J59" s="266">
        <f t="shared" si="4"/>
        <v>0</v>
      </c>
      <c r="K59" s="176"/>
      <c r="L59" s="176"/>
      <c r="M59" s="176">
        <f t="shared" si="5"/>
        <v>0</v>
      </c>
      <c r="N59" s="176">
        <f t="shared" si="6"/>
        <v>1500</v>
      </c>
      <c r="P59" s="244"/>
    </row>
    <row r="60" spans="1:16" s="98" customFormat="1" x14ac:dyDescent="0.2">
      <c r="A60" s="177" t="s">
        <v>661</v>
      </c>
      <c r="B60" s="178" t="s">
        <v>524</v>
      </c>
      <c r="C60" s="117">
        <v>11</v>
      </c>
      <c r="D60" s="177" t="s">
        <v>270</v>
      </c>
      <c r="E60" s="182">
        <v>4222</v>
      </c>
      <c r="F60" s="120" t="s">
        <v>75</v>
      </c>
      <c r="G60" s="115"/>
      <c r="H60" s="176">
        <v>500</v>
      </c>
      <c r="I60" s="266">
        <f>IFERROR(VLOOKUP(B60&amp;C60&amp;D60&amp;E60,'iZVRŠENJE 22.08.'!$E$2:$G$2451,3,FALSE),"0,00")</f>
        <v>1300</v>
      </c>
      <c r="J60" s="266">
        <f t="shared" si="4"/>
        <v>260</v>
      </c>
      <c r="K60" s="176"/>
      <c r="L60" s="176">
        <v>1900</v>
      </c>
      <c r="M60" s="176">
        <f t="shared" si="5"/>
        <v>-1900</v>
      </c>
      <c r="N60" s="176">
        <f t="shared" si="6"/>
        <v>2400</v>
      </c>
      <c r="O60" s="254"/>
      <c r="P60" s="244"/>
    </row>
    <row r="61" spans="1:16" s="98" customFormat="1" x14ac:dyDescent="0.2">
      <c r="A61" s="177" t="s">
        <v>661</v>
      </c>
      <c r="B61" s="178" t="s">
        <v>524</v>
      </c>
      <c r="C61" s="117">
        <v>11</v>
      </c>
      <c r="D61" s="177" t="s">
        <v>270</v>
      </c>
      <c r="E61" s="182">
        <v>4225</v>
      </c>
      <c r="F61" s="120" t="s">
        <v>598</v>
      </c>
      <c r="G61" s="115"/>
      <c r="H61" s="176">
        <v>50</v>
      </c>
      <c r="I61" s="266">
        <f>IFERROR(VLOOKUP(B61&amp;C61&amp;D61&amp;E61,'iZVRŠENJE 22.08.'!$E$2:$G$2451,3,FALSE),"0,00")</f>
        <v>0</v>
      </c>
      <c r="J61" s="266">
        <f t="shared" si="4"/>
        <v>0</v>
      </c>
      <c r="K61" s="176"/>
      <c r="L61" s="176"/>
      <c r="M61" s="176">
        <f t="shared" si="5"/>
        <v>0</v>
      </c>
      <c r="N61" s="176">
        <f t="shared" si="6"/>
        <v>50</v>
      </c>
      <c r="P61" s="244"/>
    </row>
    <row r="62" spans="1:16" s="98" customFormat="1" x14ac:dyDescent="0.2">
      <c r="A62" s="177" t="s">
        <v>661</v>
      </c>
      <c r="B62" s="178" t="s">
        <v>524</v>
      </c>
      <c r="C62" s="117">
        <v>11</v>
      </c>
      <c r="D62" s="177" t="s">
        <v>270</v>
      </c>
      <c r="E62" s="182">
        <v>4227</v>
      </c>
      <c r="F62" s="120" t="s">
        <v>77</v>
      </c>
      <c r="G62" s="115"/>
      <c r="H62" s="176">
        <v>50</v>
      </c>
      <c r="I62" s="266">
        <f>IFERROR(VLOOKUP(B62&amp;C62&amp;D62&amp;E62,'iZVRŠENJE 22.08.'!$E$2:$G$2451,3,FALSE),"0,00")</f>
        <v>0</v>
      </c>
      <c r="J62" s="266">
        <f t="shared" si="4"/>
        <v>0</v>
      </c>
      <c r="K62" s="176"/>
      <c r="L62" s="176"/>
      <c r="M62" s="176">
        <f t="shared" si="5"/>
        <v>0</v>
      </c>
      <c r="N62" s="176">
        <f t="shared" si="6"/>
        <v>50</v>
      </c>
      <c r="P62" s="244"/>
    </row>
    <row r="63" spans="1:16" s="124" customFormat="1" x14ac:dyDescent="0.2">
      <c r="A63" s="143" t="s">
        <v>661</v>
      </c>
      <c r="B63" s="139" t="s">
        <v>524</v>
      </c>
      <c r="C63" s="128">
        <v>11</v>
      </c>
      <c r="D63" s="128"/>
      <c r="E63" s="129">
        <v>43</v>
      </c>
      <c r="F63" s="130"/>
      <c r="G63" s="131"/>
      <c r="H63" s="132">
        <f>H64</f>
        <v>50</v>
      </c>
      <c r="I63" s="268">
        <f>I64</f>
        <v>0</v>
      </c>
      <c r="J63" s="268">
        <f t="shared" si="4"/>
        <v>0</v>
      </c>
      <c r="K63" s="132">
        <f>K64</f>
        <v>0</v>
      </c>
      <c r="L63" s="132">
        <f>L64</f>
        <v>0</v>
      </c>
      <c r="M63" s="132">
        <f t="shared" si="5"/>
        <v>0</v>
      </c>
      <c r="N63" s="132">
        <f t="shared" si="6"/>
        <v>50</v>
      </c>
      <c r="P63" s="245"/>
    </row>
    <row r="64" spans="1:16" s="98" customFormat="1" x14ac:dyDescent="0.2">
      <c r="A64" s="108" t="s">
        <v>661</v>
      </c>
      <c r="B64" s="99" t="s">
        <v>524</v>
      </c>
      <c r="C64" s="100">
        <v>11</v>
      </c>
      <c r="D64" s="108"/>
      <c r="E64" s="107">
        <v>431</v>
      </c>
      <c r="F64" s="119"/>
      <c r="G64" s="103"/>
      <c r="H64" s="104">
        <f>SUM(H65)</f>
        <v>50</v>
      </c>
      <c r="I64" s="269">
        <f>SUM(I65)</f>
        <v>0</v>
      </c>
      <c r="J64" s="269">
        <f t="shared" si="4"/>
        <v>0</v>
      </c>
      <c r="K64" s="104">
        <f>SUM(K65)</f>
        <v>0</v>
      </c>
      <c r="L64" s="104">
        <f>SUM(L65)</f>
        <v>0</v>
      </c>
      <c r="M64" s="104">
        <f t="shared" si="5"/>
        <v>0</v>
      </c>
      <c r="N64" s="104">
        <f t="shared" si="6"/>
        <v>50</v>
      </c>
      <c r="P64" s="244"/>
    </row>
    <row r="65" spans="1:16" s="98" customFormat="1" x14ac:dyDescent="0.2">
      <c r="A65" s="177" t="s">
        <v>661</v>
      </c>
      <c r="B65" s="178" t="s">
        <v>524</v>
      </c>
      <c r="C65" s="117">
        <v>11</v>
      </c>
      <c r="D65" s="177" t="s">
        <v>270</v>
      </c>
      <c r="E65" s="182">
        <v>4312</v>
      </c>
      <c r="F65" s="120" t="s">
        <v>554</v>
      </c>
      <c r="G65" s="115"/>
      <c r="H65" s="176">
        <v>50</v>
      </c>
      <c r="I65" s="266">
        <f>IFERROR(VLOOKUP(B65&amp;C65&amp;D65&amp;E65,'iZVRŠENJE 22.08.'!$E$2:$G$2451,3,FALSE),"0,00")</f>
        <v>0</v>
      </c>
      <c r="J65" s="266">
        <f t="shared" si="4"/>
        <v>0</v>
      </c>
      <c r="K65" s="176"/>
      <c r="L65" s="176"/>
      <c r="M65" s="176">
        <f t="shared" si="5"/>
        <v>0</v>
      </c>
      <c r="N65" s="176">
        <f t="shared" si="6"/>
        <v>50</v>
      </c>
      <c r="P65" s="244"/>
    </row>
    <row r="66" spans="1:16" s="98" customFormat="1" ht="33.75" x14ac:dyDescent="0.2">
      <c r="A66" s="144" t="s">
        <v>661</v>
      </c>
      <c r="B66" s="134" t="s">
        <v>556</v>
      </c>
      <c r="C66" s="134"/>
      <c r="D66" s="134"/>
      <c r="E66" s="135"/>
      <c r="F66" s="136" t="s">
        <v>81</v>
      </c>
      <c r="G66" s="137" t="s">
        <v>624</v>
      </c>
      <c r="H66" s="138">
        <f>H67+H72+H75</f>
        <v>51300</v>
      </c>
      <c r="I66" s="267">
        <f>I67+I72+I75</f>
        <v>13358.630000000001</v>
      </c>
      <c r="J66" s="267">
        <f t="shared" si="4"/>
        <v>26.040214424951269</v>
      </c>
      <c r="K66" s="138">
        <f>K67+K72+K75</f>
        <v>5500</v>
      </c>
      <c r="L66" s="138">
        <f>L67+L72+L75</f>
        <v>440</v>
      </c>
      <c r="M66" s="138">
        <f t="shared" si="5"/>
        <v>5060</v>
      </c>
      <c r="N66" s="138">
        <f t="shared" si="6"/>
        <v>46240</v>
      </c>
      <c r="O66" s="106" t="s">
        <v>803</v>
      </c>
      <c r="P66" s="244"/>
    </row>
    <row r="67" spans="1:16" s="124" customFormat="1" x14ac:dyDescent="0.2">
      <c r="A67" s="143" t="s">
        <v>661</v>
      </c>
      <c r="B67" s="139" t="s">
        <v>556</v>
      </c>
      <c r="C67" s="128">
        <v>11</v>
      </c>
      <c r="D67" s="128"/>
      <c r="E67" s="129">
        <v>32</v>
      </c>
      <c r="F67" s="130"/>
      <c r="G67" s="131"/>
      <c r="H67" s="132">
        <f>H68</f>
        <v>22600</v>
      </c>
      <c r="I67" s="268">
        <f>I68</f>
        <v>10297.5</v>
      </c>
      <c r="J67" s="268">
        <f t="shared" si="4"/>
        <v>45.564159292035399</v>
      </c>
      <c r="K67" s="132">
        <f>K68</f>
        <v>1000</v>
      </c>
      <c r="L67" s="132">
        <f>L68</f>
        <v>0</v>
      </c>
      <c r="M67" s="132">
        <f t="shared" si="5"/>
        <v>1000</v>
      </c>
      <c r="N67" s="132">
        <f t="shared" si="6"/>
        <v>21600</v>
      </c>
      <c r="P67" s="245"/>
    </row>
    <row r="68" spans="1:16" s="124" customFormat="1" x14ac:dyDescent="0.2">
      <c r="A68" s="108" t="s">
        <v>661</v>
      </c>
      <c r="B68" s="99" t="s">
        <v>556</v>
      </c>
      <c r="C68" s="100">
        <v>11</v>
      </c>
      <c r="D68" s="108"/>
      <c r="E68" s="107">
        <v>323</v>
      </c>
      <c r="F68" s="119"/>
      <c r="G68" s="103"/>
      <c r="H68" s="104">
        <f>SUM(H69:H71)</f>
        <v>22600</v>
      </c>
      <c r="I68" s="269">
        <f>SUM(I69:I71)</f>
        <v>10297.5</v>
      </c>
      <c r="J68" s="269">
        <f t="shared" si="4"/>
        <v>45.564159292035399</v>
      </c>
      <c r="K68" s="104">
        <f>SUM(K69:K71)</f>
        <v>1000</v>
      </c>
      <c r="L68" s="104">
        <f>SUM(L69:L71)</f>
        <v>0</v>
      </c>
      <c r="M68" s="104">
        <f t="shared" si="5"/>
        <v>1000</v>
      </c>
      <c r="N68" s="104">
        <f t="shared" si="6"/>
        <v>21600</v>
      </c>
      <c r="P68" s="245"/>
    </row>
    <row r="69" spans="1:16" s="98" customFormat="1" x14ac:dyDescent="0.2">
      <c r="A69" s="177" t="s">
        <v>661</v>
      </c>
      <c r="B69" s="178" t="s">
        <v>556</v>
      </c>
      <c r="C69" s="117">
        <v>11</v>
      </c>
      <c r="D69" s="177" t="s">
        <v>270</v>
      </c>
      <c r="E69" s="182">
        <v>3232</v>
      </c>
      <c r="F69" s="120" t="s">
        <v>53</v>
      </c>
      <c r="G69" s="115"/>
      <c r="H69" s="176">
        <v>1500</v>
      </c>
      <c r="I69" s="266">
        <f>IFERROR(VLOOKUP(B69&amp;C69&amp;D69&amp;E69,'iZVRŠENJE 22.08.'!$E$2:$G$2451,3,FALSE),"0,00")</f>
        <v>0</v>
      </c>
      <c r="J69" s="266">
        <f t="shared" si="4"/>
        <v>0</v>
      </c>
      <c r="K69" s="176">
        <v>500</v>
      </c>
      <c r="L69" s="176"/>
      <c r="M69" s="176">
        <f t="shared" si="5"/>
        <v>500</v>
      </c>
      <c r="N69" s="176">
        <f t="shared" si="6"/>
        <v>1000</v>
      </c>
      <c r="P69" s="244"/>
    </row>
    <row r="70" spans="1:16" s="98" customFormat="1" x14ac:dyDescent="0.2">
      <c r="A70" s="177" t="s">
        <v>661</v>
      </c>
      <c r="B70" s="178" t="s">
        <v>556</v>
      </c>
      <c r="C70" s="117">
        <v>11</v>
      </c>
      <c r="D70" s="177" t="s">
        <v>270</v>
      </c>
      <c r="E70" s="182">
        <v>3235</v>
      </c>
      <c r="F70" s="120" t="s">
        <v>56</v>
      </c>
      <c r="G70" s="115"/>
      <c r="H70" s="176">
        <v>19500</v>
      </c>
      <c r="I70" s="266">
        <f>IFERROR(VLOOKUP(B70&amp;C70&amp;D70&amp;E70,'iZVRŠENJE 22.08.'!$E$2:$G$2451,3,FALSE),"0,00")</f>
        <v>9940</v>
      </c>
      <c r="J70" s="266">
        <f t="shared" si="4"/>
        <v>50.974358974358978</v>
      </c>
      <c r="K70" s="176"/>
      <c r="L70" s="176"/>
      <c r="M70" s="176">
        <f t="shared" si="5"/>
        <v>0</v>
      </c>
      <c r="N70" s="176">
        <f t="shared" si="6"/>
        <v>19500</v>
      </c>
      <c r="P70" s="244"/>
    </row>
    <row r="71" spans="1:16" s="98" customFormat="1" x14ac:dyDescent="0.2">
      <c r="A71" s="177" t="s">
        <v>661</v>
      </c>
      <c r="B71" s="178" t="s">
        <v>556</v>
      </c>
      <c r="C71" s="117">
        <v>11</v>
      </c>
      <c r="D71" s="177" t="s">
        <v>270</v>
      </c>
      <c r="E71" s="182">
        <v>3238</v>
      </c>
      <c r="F71" s="120" t="s">
        <v>59</v>
      </c>
      <c r="G71" s="115"/>
      <c r="H71" s="176">
        <v>1600</v>
      </c>
      <c r="I71" s="266">
        <f>IFERROR(VLOOKUP(B71&amp;C71&amp;D71&amp;E71,'iZVRŠENJE 22.08.'!$E$2:$G$2451,3,FALSE),"0,00")</f>
        <v>357.5</v>
      </c>
      <c r="J71" s="266">
        <f t="shared" si="4"/>
        <v>22.34375</v>
      </c>
      <c r="K71" s="176">
        <v>500</v>
      </c>
      <c r="L71" s="176"/>
      <c r="M71" s="176">
        <f t="shared" si="5"/>
        <v>500</v>
      </c>
      <c r="N71" s="176">
        <f t="shared" si="6"/>
        <v>1100</v>
      </c>
      <c r="P71" s="244"/>
    </row>
    <row r="72" spans="1:16" s="124" customFormat="1" x14ac:dyDescent="0.2">
      <c r="A72" s="143" t="s">
        <v>661</v>
      </c>
      <c r="B72" s="139" t="s">
        <v>556</v>
      </c>
      <c r="C72" s="128">
        <v>11</v>
      </c>
      <c r="D72" s="128"/>
      <c r="E72" s="129">
        <v>41</v>
      </c>
      <c r="F72" s="130"/>
      <c r="G72" s="131"/>
      <c r="H72" s="132">
        <f>H73</f>
        <v>7500</v>
      </c>
      <c r="I72" s="268">
        <f>I73</f>
        <v>787.5</v>
      </c>
      <c r="J72" s="268">
        <f t="shared" si="4"/>
        <v>10.5</v>
      </c>
      <c r="K72" s="132">
        <f>K73</f>
        <v>3000</v>
      </c>
      <c r="L72" s="132">
        <f>L73</f>
        <v>0</v>
      </c>
      <c r="M72" s="132">
        <f t="shared" si="5"/>
        <v>3000</v>
      </c>
      <c r="N72" s="132">
        <f t="shared" si="6"/>
        <v>4500</v>
      </c>
      <c r="P72" s="245"/>
    </row>
    <row r="73" spans="1:16" s="98" customFormat="1" x14ac:dyDescent="0.2">
      <c r="A73" s="108" t="s">
        <v>661</v>
      </c>
      <c r="B73" s="99" t="s">
        <v>556</v>
      </c>
      <c r="C73" s="100">
        <v>11</v>
      </c>
      <c r="D73" s="108"/>
      <c r="E73" s="107">
        <v>412</v>
      </c>
      <c r="F73" s="119"/>
      <c r="G73" s="103"/>
      <c r="H73" s="104">
        <f>SUM(H74)</f>
        <v>7500</v>
      </c>
      <c r="I73" s="269">
        <f>SUM(I74)</f>
        <v>787.5</v>
      </c>
      <c r="J73" s="269">
        <f t="shared" si="4"/>
        <v>10.5</v>
      </c>
      <c r="K73" s="104">
        <f>SUM(K74)</f>
        <v>3000</v>
      </c>
      <c r="L73" s="104">
        <f>SUM(L74)</f>
        <v>0</v>
      </c>
      <c r="M73" s="104">
        <f t="shared" si="5"/>
        <v>3000</v>
      </c>
      <c r="N73" s="104">
        <f t="shared" si="6"/>
        <v>4500</v>
      </c>
      <c r="P73" s="244"/>
    </row>
    <row r="74" spans="1:16" s="98" customFormat="1" x14ac:dyDescent="0.2">
      <c r="A74" s="177" t="s">
        <v>661</v>
      </c>
      <c r="B74" s="178" t="s">
        <v>556</v>
      </c>
      <c r="C74" s="117">
        <v>11</v>
      </c>
      <c r="D74" s="177" t="s">
        <v>270</v>
      </c>
      <c r="E74" s="182">
        <v>4123</v>
      </c>
      <c r="F74" s="120" t="s">
        <v>83</v>
      </c>
      <c r="G74" s="115"/>
      <c r="H74" s="176">
        <v>7500</v>
      </c>
      <c r="I74" s="266">
        <f>IFERROR(VLOOKUP(B74&amp;C74&amp;D74&amp;E74,'iZVRŠENJE 22.08.'!$E$2:$G$2451,3,FALSE),"0,00")</f>
        <v>787.5</v>
      </c>
      <c r="J74" s="266">
        <f t="shared" si="4"/>
        <v>10.5</v>
      </c>
      <c r="K74" s="176">
        <v>3000</v>
      </c>
      <c r="L74" s="176"/>
      <c r="M74" s="176">
        <f t="shared" si="5"/>
        <v>3000</v>
      </c>
      <c r="N74" s="176">
        <f t="shared" si="6"/>
        <v>4500</v>
      </c>
      <c r="P74" s="244"/>
    </row>
    <row r="75" spans="1:16" s="124" customFormat="1" x14ac:dyDescent="0.2">
      <c r="A75" s="143" t="s">
        <v>661</v>
      </c>
      <c r="B75" s="139" t="s">
        <v>556</v>
      </c>
      <c r="C75" s="128">
        <v>11</v>
      </c>
      <c r="D75" s="128"/>
      <c r="E75" s="129">
        <v>42</v>
      </c>
      <c r="F75" s="130"/>
      <c r="G75" s="131"/>
      <c r="H75" s="132">
        <f>H76+H79</f>
        <v>21200</v>
      </c>
      <c r="I75" s="268">
        <f>I76+I79</f>
        <v>2273.63</v>
      </c>
      <c r="J75" s="268">
        <f t="shared" si="4"/>
        <v>10.724669811320755</v>
      </c>
      <c r="K75" s="132">
        <f>K76+K79</f>
        <v>1500</v>
      </c>
      <c r="L75" s="132">
        <f>L76+L79</f>
        <v>440</v>
      </c>
      <c r="M75" s="132">
        <f t="shared" si="5"/>
        <v>1060</v>
      </c>
      <c r="N75" s="132">
        <f t="shared" si="6"/>
        <v>20140</v>
      </c>
      <c r="P75" s="245"/>
    </row>
    <row r="76" spans="1:16" s="124" customFormat="1" x14ac:dyDescent="0.2">
      <c r="A76" s="108" t="s">
        <v>661</v>
      </c>
      <c r="B76" s="99" t="s">
        <v>556</v>
      </c>
      <c r="C76" s="100">
        <v>11</v>
      </c>
      <c r="D76" s="108"/>
      <c r="E76" s="107">
        <v>422</v>
      </c>
      <c r="F76" s="119"/>
      <c r="G76" s="103"/>
      <c r="H76" s="104">
        <f>SUM(H77:H78)</f>
        <v>5200</v>
      </c>
      <c r="I76" s="269">
        <f>SUM(I77:I78)</f>
        <v>2273.63</v>
      </c>
      <c r="J76" s="269">
        <f t="shared" si="4"/>
        <v>43.723653846153852</v>
      </c>
      <c r="K76" s="104">
        <f>SUM(K77:K78)</f>
        <v>1500</v>
      </c>
      <c r="L76" s="104">
        <f>SUM(L77:L78)</f>
        <v>0</v>
      </c>
      <c r="M76" s="104">
        <f t="shared" si="5"/>
        <v>1500</v>
      </c>
      <c r="N76" s="104">
        <f t="shared" si="6"/>
        <v>3700</v>
      </c>
      <c r="P76" s="245"/>
    </row>
    <row r="77" spans="1:16" s="98" customFormat="1" x14ac:dyDescent="0.2">
      <c r="A77" s="177" t="s">
        <v>661</v>
      </c>
      <c r="B77" s="178" t="s">
        <v>556</v>
      </c>
      <c r="C77" s="117">
        <v>11</v>
      </c>
      <c r="D77" s="177" t="s">
        <v>270</v>
      </c>
      <c r="E77" s="182">
        <v>4221</v>
      </c>
      <c r="F77" s="120" t="s">
        <v>74</v>
      </c>
      <c r="G77" s="115"/>
      <c r="H77" s="176">
        <v>5000</v>
      </c>
      <c r="I77" s="266">
        <f>IFERROR(VLOOKUP(B77&amp;C77&amp;D77&amp;E77,'iZVRŠENJE 22.08.'!$E$2:$G$2451,3,FALSE),"0,00")</f>
        <v>2273.63</v>
      </c>
      <c r="J77" s="266">
        <f t="shared" si="4"/>
        <v>45.4726</v>
      </c>
      <c r="K77" s="176">
        <v>1500</v>
      </c>
      <c r="L77" s="176"/>
      <c r="M77" s="176">
        <f t="shared" si="5"/>
        <v>1500</v>
      </c>
      <c r="N77" s="176">
        <f t="shared" si="6"/>
        <v>3500</v>
      </c>
      <c r="P77" s="244"/>
    </row>
    <row r="78" spans="1:16" s="98" customFormat="1" x14ac:dyDescent="0.2">
      <c r="A78" s="177" t="s">
        <v>661</v>
      </c>
      <c r="B78" s="178" t="s">
        <v>556</v>
      </c>
      <c r="C78" s="117">
        <v>11</v>
      </c>
      <c r="D78" s="177" t="s">
        <v>270</v>
      </c>
      <c r="E78" s="182">
        <v>4222</v>
      </c>
      <c r="F78" s="120" t="s">
        <v>75</v>
      </c>
      <c r="G78" s="115"/>
      <c r="H78" s="176">
        <v>200</v>
      </c>
      <c r="I78" s="266">
        <f>IFERROR(VLOOKUP(B78&amp;C78&amp;D78&amp;E78,'iZVRŠENJE 22.08.'!$E$2:$G$2451,3,FALSE),"0,00")</f>
        <v>0</v>
      </c>
      <c r="J78" s="266">
        <f t="shared" si="4"/>
        <v>0</v>
      </c>
      <c r="K78" s="176"/>
      <c r="L78" s="176"/>
      <c r="M78" s="176">
        <f t="shared" si="5"/>
        <v>0</v>
      </c>
      <c r="N78" s="176">
        <f t="shared" si="6"/>
        <v>200</v>
      </c>
      <c r="P78" s="244"/>
    </row>
    <row r="79" spans="1:16" s="98" customFormat="1" x14ac:dyDescent="0.2">
      <c r="A79" s="108" t="s">
        <v>661</v>
      </c>
      <c r="B79" s="99" t="s">
        <v>556</v>
      </c>
      <c r="C79" s="100">
        <v>11</v>
      </c>
      <c r="D79" s="108"/>
      <c r="E79" s="107">
        <v>426</v>
      </c>
      <c r="F79" s="119"/>
      <c r="G79" s="103"/>
      <c r="H79" s="104">
        <f>SUM(H80)</f>
        <v>16000</v>
      </c>
      <c r="I79" s="269">
        <f>SUM(I80)</f>
        <v>0</v>
      </c>
      <c r="J79" s="269">
        <f t="shared" si="4"/>
        <v>0</v>
      </c>
      <c r="K79" s="104">
        <f>SUM(K80)</f>
        <v>0</v>
      </c>
      <c r="L79" s="104">
        <f>SUM(L80)</f>
        <v>440</v>
      </c>
      <c r="M79" s="104">
        <f t="shared" si="5"/>
        <v>-440</v>
      </c>
      <c r="N79" s="104">
        <f t="shared" si="6"/>
        <v>16440</v>
      </c>
      <c r="P79" s="244"/>
    </row>
    <row r="80" spans="1:16" s="98" customFormat="1" x14ac:dyDescent="0.2">
      <c r="A80" s="177" t="s">
        <v>661</v>
      </c>
      <c r="B80" s="178" t="s">
        <v>556</v>
      </c>
      <c r="C80" s="117">
        <v>11</v>
      </c>
      <c r="D80" s="177" t="s">
        <v>270</v>
      </c>
      <c r="E80" s="182">
        <v>4262</v>
      </c>
      <c r="F80" s="120" t="s">
        <v>86</v>
      </c>
      <c r="G80" s="115"/>
      <c r="H80" s="176">
        <v>16000</v>
      </c>
      <c r="I80" s="266">
        <f>IFERROR(VLOOKUP(B80&amp;C80&amp;D80&amp;E80,'iZVRŠENJE 22.08.'!$E$2:$G$2451,3,FALSE),"0,00")</f>
        <v>0</v>
      </c>
      <c r="J80" s="266">
        <f t="shared" ref="J80" si="8">IF(H80=0,"-",I80/H80*100)</f>
        <v>0</v>
      </c>
      <c r="K80" s="176"/>
      <c r="L80" s="176">
        <v>440</v>
      </c>
      <c r="M80" s="176">
        <f t="shared" si="5"/>
        <v>-440</v>
      </c>
      <c r="N80" s="176">
        <f t="shared" si="6"/>
        <v>16440</v>
      </c>
      <c r="P80" s="244"/>
    </row>
    <row r="81" spans="1:12" x14ac:dyDescent="0.2">
      <c r="A81" s="108"/>
      <c r="B81" s="99"/>
      <c r="C81" s="93"/>
      <c r="D81" s="94"/>
      <c r="E81" s="109"/>
      <c r="F81" s="121"/>
      <c r="G81" s="105"/>
      <c r="H81" s="221"/>
      <c r="I81" s="273"/>
      <c r="J81" s="273"/>
      <c r="K81" s="221"/>
      <c r="L81" s="221"/>
    </row>
    <row r="83" spans="1:12" x14ac:dyDescent="0.2">
      <c r="F83" s="185" t="s">
        <v>915</v>
      </c>
      <c r="K83" s="294" t="s">
        <v>916</v>
      </c>
      <c r="L83" s="295"/>
    </row>
    <row r="85" spans="1:12" x14ac:dyDescent="0.2">
      <c r="L85" s="183" t="s">
        <v>917</v>
      </c>
    </row>
  </sheetData>
  <sheetProtection formatCells="0" formatColumns="0" formatRows="0" insertRows="0" sort="0" autoFilter="0"/>
  <protectedRanges>
    <protectedRange sqref="H1 K83 H2:J1048576 K2:L82 K84:L1048576" name="Raspon1"/>
    <protectedRange sqref="A1:G1048576" name="Raspon3"/>
  </protectedRanges>
  <autoFilter ref="A1:P80" xr:uid="{00000000-0009-0000-0000-000001000000}"/>
  <mergeCells count="4">
    <mergeCell ref="K83:L83"/>
    <mergeCell ref="B5:E5"/>
    <mergeCell ref="B4:F4"/>
    <mergeCell ref="B3:F3"/>
  </mergeCells>
  <pageMargins left="0.35433070866141736" right="0.19685039370078741" top="0.35433070866141736" bottom="0.27559055118110237" header="0.19685039370078741" footer="0.15748031496062992"/>
  <pageSetup paperSize="8" scale="55" fitToHeight="0" orientation="landscape" r:id="rId1"/>
  <headerFooter alignWithMargins="0">
    <oddHeader>&amp;C&amp;"Arial,Podebljano"&amp;14Financijski plan Ministarstva mora, prometa i infrastrukture za razdoblje 2025. godinu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17"/>
  <sheetViews>
    <sheetView zoomScale="90" zoomScaleNormal="90" zoomScalePageLayoutView="81" workbookViewId="0">
      <pane xSplit="7" ySplit="2" topLeftCell="H3" activePane="bottomRight" state="frozen"/>
      <selection pane="topRight" activeCell="H1" sqref="H1"/>
      <selection pane="bottomLeft" activeCell="A4" sqref="A4"/>
      <selection pane="bottomRight" activeCell="F41" sqref="F41"/>
    </sheetView>
  </sheetViews>
  <sheetFormatPr defaultColWidth="9.140625" defaultRowHeight="15.75" x14ac:dyDescent="0.2"/>
  <cols>
    <col min="1" max="1" width="9.140625" style="116" customWidth="1"/>
    <col min="2" max="2" width="10.85546875" style="113" customWidth="1"/>
    <col min="3" max="3" width="9.5703125" style="117" customWidth="1"/>
    <col min="4" max="4" width="8.42578125" style="177" customWidth="1"/>
    <col min="5" max="5" width="7.28515625" style="182" customWidth="1"/>
    <col min="6" max="6" width="55.85546875" style="185" customWidth="1"/>
    <col min="7" max="7" width="34" style="115" customWidth="1"/>
    <col min="8" max="10" width="18.5703125" style="183" customWidth="1"/>
    <col min="11" max="11" width="17.5703125" style="106" customWidth="1"/>
    <col min="12" max="16384" width="9.140625" style="106"/>
  </cols>
  <sheetData>
    <row r="1" spans="1:11" s="95" customFormat="1" ht="51" customHeight="1" x14ac:dyDescent="0.2">
      <c r="A1" s="232" t="s">
        <v>589</v>
      </c>
      <c r="B1" s="233" t="s">
        <v>0</v>
      </c>
      <c r="C1" s="234" t="s">
        <v>1</v>
      </c>
      <c r="D1" s="235" t="s">
        <v>2</v>
      </c>
      <c r="E1" s="236" t="s">
        <v>3</v>
      </c>
      <c r="F1" s="237" t="s">
        <v>590</v>
      </c>
      <c r="G1" s="238" t="s">
        <v>591</v>
      </c>
      <c r="H1" s="231" t="s">
        <v>787</v>
      </c>
      <c r="I1" s="229" t="s">
        <v>788</v>
      </c>
      <c r="J1" s="229" t="s">
        <v>789</v>
      </c>
      <c r="K1" s="229" t="s">
        <v>790</v>
      </c>
    </row>
    <row r="2" spans="1:11" s="230" customFormat="1" ht="14.25" customHeight="1" x14ac:dyDescent="0.2">
      <c r="A2" s="223"/>
      <c r="B2" s="224"/>
      <c r="C2" s="225"/>
      <c r="D2" s="226"/>
      <c r="E2" s="227"/>
      <c r="F2" s="228"/>
      <c r="G2" s="229"/>
      <c r="H2" s="229">
        <v>1</v>
      </c>
      <c r="I2" s="229">
        <v>2</v>
      </c>
      <c r="J2" s="229">
        <v>3</v>
      </c>
      <c r="K2" s="229" t="s">
        <v>792</v>
      </c>
    </row>
    <row r="3" spans="1:11" s="98" customFormat="1" x14ac:dyDescent="0.2">
      <c r="A3" s="146" t="s">
        <v>659</v>
      </c>
      <c r="B3" s="297" t="s">
        <v>660</v>
      </c>
      <c r="C3" s="297"/>
      <c r="D3" s="297"/>
      <c r="E3" s="297"/>
      <c r="F3" s="297"/>
      <c r="G3" s="112"/>
      <c r="H3" s="97" t="e">
        <f>H4+#REF!+#REF!</f>
        <v>#REF!</v>
      </c>
      <c r="I3" s="97" t="e">
        <f>I4+#REF!+#REF!</f>
        <v>#REF!</v>
      </c>
      <c r="J3" s="97" t="e">
        <f>J4+#REF!+#REF!</f>
        <v>#REF!</v>
      </c>
      <c r="K3" s="97" t="e">
        <f t="shared" ref="K3:K17" si="0">H3-I3+J3</f>
        <v>#REF!</v>
      </c>
    </row>
    <row r="4" spans="1:11" s="98" customFormat="1" x14ac:dyDescent="0.2">
      <c r="A4" s="164" t="s">
        <v>661</v>
      </c>
      <c r="B4" s="305" t="s">
        <v>519</v>
      </c>
      <c r="C4" s="306"/>
      <c r="D4" s="306"/>
      <c r="E4" s="307"/>
      <c r="F4" s="165" t="s">
        <v>662</v>
      </c>
      <c r="G4" s="166"/>
      <c r="H4" s="167">
        <f>H5</f>
        <v>44500</v>
      </c>
      <c r="I4" s="167">
        <f>I5</f>
        <v>0</v>
      </c>
      <c r="J4" s="167">
        <f>J5</f>
        <v>0</v>
      </c>
      <c r="K4" s="167">
        <f t="shared" si="0"/>
        <v>44500</v>
      </c>
    </row>
    <row r="5" spans="1:11" s="98" customFormat="1" ht="33.75" x14ac:dyDescent="0.2">
      <c r="A5" s="144" t="s">
        <v>661</v>
      </c>
      <c r="B5" s="134" t="s">
        <v>524</v>
      </c>
      <c r="C5" s="134"/>
      <c r="D5" s="134"/>
      <c r="E5" s="135"/>
      <c r="F5" s="136" t="s">
        <v>522</v>
      </c>
      <c r="G5" s="137" t="s">
        <v>624</v>
      </c>
      <c r="H5" s="138">
        <f>H6+H9+H14</f>
        <v>44500</v>
      </c>
      <c r="I5" s="138">
        <f>I6+I9+I14</f>
        <v>0</v>
      </c>
      <c r="J5" s="138">
        <f>J6+J9+J14</f>
        <v>0</v>
      </c>
      <c r="K5" s="138">
        <f t="shared" si="0"/>
        <v>44500</v>
      </c>
    </row>
    <row r="6" spans="1:11" s="124" customFormat="1" x14ac:dyDescent="0.2">
      <c r="A6" s="143" t="s">
        <v>661</v>
      </c>
      <c r="B6" s="139" t="s">
        <v>524</v>
      </c>
      <c r="C6" s="128">
        <v>51</v>
      </c>
      <c r="D6" s="128"/>
      <c r="E6" s="129">
        <v>32</v>
      </c>
      <c r="F6" s="130"/>
      <c r="G6" s="131"/>
      <c r="H6" s="132">
        <f t="shared" ref="H6:J7" si="1">H7</f>
        <v>2000</v>
      </c>
      <c r="I6" s="132">
        <f t="shared" si="1"/>
        <v>0</v>
      </c>
      <c r="J6" s="132">
        <f t="shared" si="1"/>
        <v>0</v>
      </c>
      <c r="K6" s="132">
        <f t="shared" si="0"/>
        <v>2000</v>
      </c>
    </row>
    <row r="7" spans="1:11" s="98" customFormat="1" x14ac:dyDescent="0.2">
      <c r="A7" s="108" t="s">
        <v>661</v>
      </c>
      <c r="B7" s="99" t="s">
        <v>524</v>
      </c>
      <c r="C7" s="100">
        <v>51</v>
      </c>
      <c r="D7" s="108"/>
      <c r="E7" s="107">
        <v>321</v>
      </c>
      <c r="F7" s="119"/>
      <c r="G7" s="103"/>
      <c r="H7" s="104">
        <f t="shared" si="1"/>
        <v>2000</v>
      </c>
      <c r="I7" s="104">
        <f t="shared" si="1"/>
        <v>0</v>
      </c>
      <c r="J7" s="104">
        <f t="shared" si="1"/>
        <v>0</v>
      </c>
      <c r="K7" s="104">
        <f t="shared" si="0"/>
        <v>2000</v>
      </c>
    </row>
    <row r="8" spans="1:11" s="98" customFormat="1" x14ac:dyDescent="0.2">
      <c r="A8" s="177" t="s">
        <v>661</v>
      </c>
      <c r="B8" s="178" t="s">
        <v>524</v>
      </c>
      <c r="C8" s="117">
        <v>51</v>
      </c>
      <c r="D8" s="177" t="s">
        <v>270</v>
      </c>
      <c r="E8" s="182">
        <v>3211</v>
      </c>
      <c r="F8" s="120" t="s">
        <v>42</v>
      </c>
      <c r="G8" s="115"/>
      <c r="H8" s="186">
        <v>2000</v>
      </c>
      <c r="I8" s="186"/>
      <c r="J8" s="186"/>
      <c r="K8" s="186">
        <f t="shared" si="0"/>
        <v>2000</v>
      </c>
    </row>
    <row r="9" spans="1:11" s="124" customFormat="1" x14ac:dyDescent="0.2">
      <c r="A9" s="143" t="s">
        <v>661</v>
      </c>
      <c r="B9" s="139" t="s">
        <v>524</v>
      </c>
      <c r="C9" s="128">
        <v>559</v>
      </c>
      <c r="D9" s="128"/>
      <c r="E9" s="129">
        <v>31</v>
      </c>
      <c r="F9" s="130"/>
      <c r="G9" s="131"/>
      <c r="H9" s="132">
        <f>H10+H12</f>
        <v>41000</v>
      </c>
      <c r="I9" s="132">
        <f>I10+I12</f>
        <v>0</v>
      </c>
      <c r="J9" s="132">
        <f>J10+J12</f>
        <v>0</v>
      </c>
      <c r="K9" s="132">
        <f t="shared" si="0"/>
        <v>41000</v>
      </c>
    </row>
    <row r="10" spans="1:11" s="98" customFormat="1" x14ac:dyDescent="0.2">
      <c r="A10" s="108" t="s">
        <v>661</v>
      </c>
      <c r="B10" s="99" t="s">
        <v>524</v>
      </c>
      <c r="C10" s="100">
        <v>559</v>
      </c>
      <c r="D10" s="108"/>
      <c r="E10" s="107">
        <v>311</v>
      </c>
      <c r="F10" s="119"/>
      <c r="G10" s="103"/>
      <c r="H10" s="104">
        <f>H11</f>
        <v>35000</v>
      </c>
      <c r="I10" s="104">
        <f>I11</f>
        <v>0</v>
      </c>
      <c r="J10" s="104">
        <f>J11</f>
        <v>0</v>
      </c>
      <c r="K10" s="104">
        <f t="shared" si="0"/>
        <v>35000</v>
      </c>
    </row>
    <row r="11" spans="1:11" s="98" customFormat="1" x14ac:dyDescent="0.2">
      <c r="A11" s="177" t="s">
        <v>661</v>
      </c>
      <c r="B11" s="178" t="s">
        <v>524</v>
      </c>
      <c r="C11" s="117">
        <v>559</v>
      </c>
      <c r="D11" s="177" t="s">
        <v>270</v>
      </c>
      <c r="E11" s="182">
        <v>3111</v>
      </c>
      <c r="F11" s="120" t="s">
        <v>33</v>
      </c>
      <c r="G11" s="115"/>
      <c r="H11" s="186">
        <v>35000</v>
      </c>
      <c r="I11" s="186"/>
      <c r="J11" s="186"/>
      <c r="K11" s="186">
        <f t="shared" si="0"/>
        <v>35000</v>
      </c>
    </row>
    <row r="12" spans="1:11" s="98" customFormat="1" x14ac:dyDescent="0.2">
      <c r="A12" s="108" t="s">
        <v>661</v>
      </c>
      <c r="B12" s="99" t="s">
        <v>524</v>
      </c>
      <c r="C12" s="100">
        <v>559</v>
      </c>
      <c r="D12" s="108"/>
      <c r="E12" s="107">
        <v>313</v>
      </c>
      <c r="F12" s="119"/>
      <c r="G12" s="103"/>
      <c r="H12" s="104">
        <f>H13</f>
        <v>6000</v>
      </c>
      <c r="I12" s="104">
        <f>I13</f>
        <v>0</v>
      </c>
      <c r="J12" s="104">
        <f>J13</f>
        <v>0</v>
      </c>
      <c r="K12" s="104">
        <f t="shared" si="0"/>
        <v>6000</v>
      </c>
    </row>
    <row r="13" spans="1:11" s="98" customFormat="1" x14ac:dyDescent="0.2">
      <c r="A13" s="177" t="s">
        <v>661</v>
      </c>
      <c r="B13" s="178" t="s">
        <v>524</v>
      </c>
      <c r="C13" s="117">
        <v>559</v>
      </c>
      <c r="D13" s="177" t="s">
        <v>270</v>
      </c>
      <c r="E13" s="182">
        <v>3132</v>
      </c>
      <c r="F13" s="120" t="s">
        <v>40</v>
      </c>
      <c r="G13" s="115"/>
      <c r="H13" s="186">
        <v>6000</v>
      </c>
      <c r="I13" s="186"/>
      <c r="J13" s="186"/>
      <c r="K13" s="186">
        <f t="shared" si="0"/>
        <v>6000</v>
      </c>
    </row>
    <row r="14" spans="1:11" s="124" customFormat="1" x14ac:dyDescent="0.2">
      <c r="A14" s="143" t="s">
        <v>661</v>
      </c>
      <c r="B14" s="139" t="s">
        <v>524</v>
      </c>
      <c r="C14" s="128">
        <v>559</v>
      </c>
      <c r="D14" s="128"/>
      <c r="E14" s="129">
        <v>32</v>
      </c>
      <c r="F14" s="130"/>
      <c r="G14" s="131"/>
      <c r="H14" s="132">
        <f>H15</f>
        <v>1500</v>
      </c>
      <c r="I14" s="132">
        <f>I15</f>
        <v>0</v>
      </c>
      <c r="J14" s="132">
        <f>J15</f>
        <v>0</v>
      </c>
      <c r="K14" s="132">
        <f t="shared" si="0"/>
        <v>1500</v>
      </c>
    </row>
    <row r="15" spans="1:11" s="124" customFormat="1" x14ac:dyDescent="0.2">
      <c r="A15" s="108" t="s">
        <v>661</v>
      </c>
      <c r="B15" s="99" t="s">
        <v>524</v>
      </c>
      <c r="C15" s="100">
        <v>559</v>
      </c>
      <c r="D15" s="108"/>
      <c r="E15" s="107">
        <v>321</v>
      </c>
      <c r="F15" s="119"/>
      <c r="G15" s="103"/>
      <c r="H15" s="104">
        <f>H16+H17</f>
        <v>1500</v>
      </c>
      <c r="I15" s="104">
        <f>I16+I17</f>
        <v>0</v>
      </c>
      <c r="J15" s="104">
        <f>J16+J17</f>
        <v>0</v>
      </c>
      <c r="K15" s="104">
        <f t="shared" si="0"/>
        <v>1500</v>
      </c>
    </row>
    <row r="16" spans="1:11" s="98" customFormat="1" x14ac:dyDescent="0.2">
      <c r="A16" s="177" t="s">
        <v>661</v>
      </c>
      <c r="B16" s="178" t="s">
        <v>524</v>
      </c>
      <c r="C16" s="117">
        <v>559</v>
      </c>
      <c r="D16" s="177" t="s">
        <v>270</v>
      </c>
      <c r="E16" s="182">
        <v>3211</v>
      </c>
      <c r="F16" s="120" t="s">
        <v>42</v>
      </c>
      <c r="G16" s="115"/>
      <c r="H16" s="186">
        <v>1000</v>
      </c>
      <c r="I16" s="186"/>
      <c r="J16" s="186"/>
      <c r="K16" s="186">
        <f t="shared" si="0"/>
        <v>1000</v>
      </c>
    </row>
    <row r="17" spans="1:11" s="98" customFormat="1" x14ac:dyDescent="0.2">
      <c r="A17" s="177" t="s">
        <v>661</v>
      </c>
      <c r="B17" s="178" t="s">
        <v>524</v>
      </c>
      <c r="C17" s="117">
        <v>559</v>
      </c>
      <c r="D17" s="177" t="s">
        <v>270</v>
      </c>
      <c r="E17" s="187">
        <v>3214</v>
      </c>
      <c r="F17" s="120" t="s">
        <v>45</v>
      </c>
      <c r="G17" s="115"/>
      <c r="H17" s="215">
        <v>500</v>
      </c>
      <c r="I17" s="215"/>
      <c r="J17" s="215"/>
      <c r="K17" s="215">
        <f t="shared" si="0"/>
        <v>500</v>
      </c>
    </row>
  </sheetData>
  <sheetProtection formatCells="0" formatColumns="0" formatRows="0" insertRows="0" sort="0" autoFilter="0"/>
  <protectedRanges>
    <protectedRange sqref="H1:J1048576" name="Raspon1"/>
    <protectedRange sqref="A1:G2 A18:G1048576 A3:G17" name="Raspon3"/>
  </protectedRanges>
  <autoFilter ref="A1:K17" xr:uid="{00000000-0009-0000-0000-000002000000}"/>
  <mergeCells count="2">
    <mergeCell ref="B3:F3"/>
    <mergeCell ref="B4:E4"/>
  </mergeCells>
  <pageMargins left="0.35433070866141736" right="0.19685039370078741" top="0.35433070866141736" bottom="0.27559055118110237" header="0.19685039370078741" footer="0.15748031496062992"/>
  <pageSetup paperSize="9" scale="70" fitToHeight="0" orientation="landscape" r:id="rId1"/>
  <headerFooter alignWithMargins="0">
    <oddHeader>&amp;C&amp;"Arial,Podebljano"&amp;14Financijski plan Ministarstva mora, prometa i infrastrukture za razdoblje 2025. godinu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K74"/>
  <sheetViews>
    <sheetView zoomScale="80" zoomScaleNormal="80" zoomScalePageLayoutView="81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M46" sqref="M46"/>
    </sheetView>
  </sheetViews>
  <sheetFormatPr defaultColWidth="9.140625" defaultRowHeight="15.75" x14ac:dyDescent="0.2"/>
  <cols>
    <col min="1" max="1" width="9.140625" style="116" customWidth="1"/>
    <col min="2" max="2" width="10.85546875" style="113" customWidth="1"/>
    <col min="3" max="3" width="9.5703125" style="117" customWidth="1"/>
    <col min="4" max="4" width="8.42578125" style="177" customWidth="1"/>
    <col min="5" max="5" width="7.28515625" style="182" customWidth="1"/>
    <col min="6" max="6" width="55.85546875" style="185" customWidth="1"/>
    <col min="7" max="7" width="34" style="115" customWidth="1"/>
    <col min="8" max="11" width="18.5703125" style="183" customWidth="1"/>
    <col min="12" max="16384" width="9.140625" style="106"/>
  </cols>
  <sheetData>
    <row r="1" spans="1:11" s="95" customFormat="1" ht="51" customHeight="1" x14ac:dyDescent="0.2">
      <c r="A1" s="232" t="s">
        <v>589</v>
      </c>
      <c r="B1" s="233" t="s">
        <v>0</v>
      </c>
      <c r="C1" s="234" t="s">
        <v>1</v>
      </c>
      <c r="D1" s="235" t="s">
        <v>2</v>
      </c>
      <c r="E1" s="236" t="s">
        <v>3</v>
      </c>
      <c r="F1" s="237" t="s">
        <v>590</v>
      </c>
      <c r="G1" s="238" t="s">
        <v>591</v>
      </c>
      <c r="H1" s="239" t="s">
        <v>787</v>
      </c>
      <c r="I1" s="247" t="s">
        <v>788</v>
      </c>
      <c r="J1" s="247" t="s">
        <v>789</v>
      </c>
      <c r="K1" s="229" t="s">
        <v>790</v>
      </c>
    </row>
    <row r="2" spans="1:11" s="230" customFormat="1" ht="14.25" customHeight="1" x14ac:dyDescent="0.2">
      <c r="A2" s="223"/>
      <c r="B2" s="224"/>
      <c r="C2" s="225"/>
      <c r="D2" s="226"/>
      <c r="E2" s="227"/>
      <c r="F2" s="228"/>
      <c r="G2" s="229"/>
      <c r="H2" s="229">
        <v>1</v>
      </c>
      <c r="I2" s="229">
        <v>2</v>
      </c>
      <c r="J2" s="229">
        <v>3</v>
      </c>
      <c r="K2" s="229" t="s">
        <v>792</v>
      </c>
    </row>
    <row r="3" spans="1:11" s="96" customFormat="1" x14ac:dyDescent="0.2">
      <c r="A3" s="175"/>
      <c r="B3" s="299" t="s">
        <v>592</v>
      </c>
      <c r="C3" s="300"/>
      <c r="D3" s="300"/>
      <c r="E3" s="300"/>
      <c r="F3" s="301"/>
      <c r="G3" s="196"/>
      <c r="H3" s="174">
        <f>H4+H13+H19</f>
        <v>20258952</v>
      </c>
      <c r="I3" s="174">
        <f>I4+I13+I19</f>
        <v>212000</v>
      </c>
      <c r="J3" s="174">
        <f>J4+J13+J19</f>
        <v>39099941</v>
      </c>
      <c r="K3" s="174">
        <f>H3-I3+J3</f>
        <v>59146893</v>
      </c>
    </row>
    <row r="4" spans="1:11" s="95" customFormat="1" x14ac:dyDescent="0.2">
      <c r="A4" s="171" t="s">
        <v>593</v>
      </c>
      <c r="B4" s="302" t="s">
        <v>594</v>
      </c>
      <c r="C4" s="303"/>
      <c r="D4" s="303"/>
      <c r="E4" s="303"/>
      <c r="F4" s="304"/>
      <c r="G4" s="172"/>
      <c r="H4" s="173">
        <f>H9+H5</f>
        <v>1650</v>
      </c>
      <c r="I4" s="173">
        <f t="shared" ref="I4:J4" si="0">I9+I5</f>
        <v>0</v>
      </c>
      <c r="J4" s="173">
        <f t="shared" si="0"/>
        <v>38785940</v>
      </c>
      <c r="K4" s="173">
        <f t="shared" ref="K4:K71" si="1">H4-I4+J4</f>
        <v>38787590</v>
      </c>
    </row>
    <row r="5" spans="1:11" s="98" customFormat="1" ht="33.75" x14ac:dyDescent="0.2">
      <c r="A5" s="144" t="s">
        <v>593</v>
      </c>
      <c r="B5" s="134" t="s">
        <v>641</v>
      </c>
      <c r="C5" s="134" t="s">
        <v>642</v>
      </c>
      <c r="D5" s="134" t="s">
        <v>642</v>
      </c>
      <c r="E5" s="135" t="s">
        <v>642</v>
      </c>
      <c r="F5" s="136" t="s">
        <v>643</v>
      </c>
      <c r="G5" s="137" t="s">
        <v>624</v>
      </c>
      <c r="H5" s="138">
        <f t="shared" ref="H5:J7" si="2">H6</f>
        <v>0</v>
      </c>
      <c r="I5" s="138">
        <f t="shared" si="2"/>
        <v>0</v>
      </c>
      <c r="J5" s="138">
        <f t="shared" si="2"/>
        <v>38785940</v>
      </c>
      <c r="K5" s="138">
        <f t="shared" ref="K5:K8" si="3">H5-I5+J5</f>
        <v>38785940</v>
      </c>
    </row>
    <row r="6" spans="1:11" s="118" customFormat="1" x14ac:dyDescent="0.2">
      <c r="A6" s="143" t="s">
        <v>593</v>
      </c>
      <c r="B6" s="139" t="s">
        <v>641</v>
      </c>
      <c r="C6" s="128">
        <v>11</v>
      </c>
      <c r="D6" s="128" t="s">
        <v>642</v>
      </c>
      <c r="E6" s="129">
        <v>53</v>
      </c>
      <c r="F6" s="130" t="s">
        <v>642</v>
      </c>
      <c r="G6" s="131" t="s">
        <v>642</v>
      </c>
      <c r="H6" s="132">
        <f t="shared" si="2"/>
        <v>0</v>
      </c>
      <c r="I6" s="132">
        <f t="shared" si="2"/>
        <v>0</v>
      </c>
      <c r="J6" s="132">
        <f t="shared" si="2"/>
        <v>38785940</v>
      </c>
      <c r="K6" s="132">
        <f t="shared" si="3"/>
        <v>38785940</v>
      </c>
    </row>
    <row r="7" spans="1:11" x14ac:dyDescent="0.2">
      <c r="A7" s="108" t="s">
        <v>593</v>
      </c>
      <c r="B7" s="99" t="s">
        <v>641</v>
      </c>
      <c r="C7" s="100">
        <v>11</v>
      </c>
      <c r="D7" s="108" t="s">
        <v>642</v>
      </c>
      <c r="E7" s="102">
        <v>532</v>
      </c>
      <c r="F7" s="119" t="s">
        <v>642</v>
      </c>
      <c r="G7" s="103" t="s">
        <v>642</v>
      </c>
      <c r="H7" s="104">
        <f t="shared" si="2"/>
        <v>0</v>
      </c>
      <c r="I7" s="104">
        <f t="shared" si="2"/>
        <v>0</v>
      </c>
      <c r="J7" s="104">
        <f t="shared" si="2"/>
        <v>38785940</v>
      </c>
      <c r="K7" s="104">
        <f t="shared" si="3"/>
        <v>38785940</v>
      </c>
    </row>
    <row r="8" spans="1:11" ht="30" x14ac:dyDescent="0.2">
      <c r="A8" s="179" t="s">
        <v>593</v>
      </c>
      <c r="B8" s="181" t="s">
        <v>641</v>
      </c>
      <c r="C8" s="117">
        <v>11</v>
      </c>
      <c r="D8" s="177" t="s">
        <v>270</v>
      </c>
      <c r="E8" s="180">
        <v>5321</v>
      </c>
      <c r="F8" s="120" t="s">
        <v>648</v>
      </c>
      <c r="G8" s="115" t="s">
        <v>642</v>
      </c>
      <c r="H8" s="176"/>
      <c r="I8" s="176"/>
      <c r="J8" s="176">
        <v>38785940</v>
      </c>
      <c r="K8" s="176">
        <f t="shared" si="3"/>
        <v>38785940</v>
      </c>
    </row>
    <row r="9" spans="1:11" s="98" customFormat="1" ht="33.75" x14ac:dyDescent="0.2">
      <c r="A9" s="144" t="s">
        <v>593</v>
      </c>
      <c r="B9" s="134" t="s">
        <v>306</v>
      </c>
      <c r="C9" s="134"/>
      <c r="D9" s="134"/>
      <c r="E9" s="135"/>
      <c r="F9" s="136" t="s">
        <v>305</v>
      </c>
      <c r="G9" s="137" t="s">
        <v>647</v>
      </c>
      <c r="H9" s="138">
        <f t="shared" ref="H9:J9" si="4">H10</f>
        <v>1650</v>
      </c>
      <c r="I9" s="138">
        <f t="shared" si="4"/>
        <v>0</v>
      </c>
      <c r="J9" s="138">
        <f t="shared" si="4"/>
        <v>0</v>
      </c>
      <c r="K9" s="138">
        <f t="shared" si="1"/>
        <v>1650</v>
      </c>
    </row>
    <row r="10" spans="1:11" s="118" customFormat="1" x14ac:dyDescent="0.2">
      <c r="A10" s="143" t="s">
        <v>593</v>
      </c>
      <c r="B10" s="139" t="s">
        <v>306</v>
      </c>
      <c r="C10" s="128">
        <v>11</v>
      </c>
      <c r="D10" s="128"/>
      <c r="E10" s="129">
        <v>53</v>
      </c>
      <c r="F10" s="130"/>
      <c r="G10" s="131"/>
      <c r="H10" s="132">
        <f t="shared" ref="H10:J11" si="5">H11</f>
        <v>1650</v>
      </c>
      <c r="I10" s="132">
        <f t="shared" si="5"/>
        <v>0</v>
      </c>
      <c r="J10" s="132">
        <f t="shared" si="5"/>
        <v>0</v>
      </c>
      <c r="K10" s="132">
        <f t="shared" si="1"/>
        <v>1650</v>
      </c>
    </row>
    <row r="11" spans="1:11" x14ac:dyDescent="0.2">
      <c r="A11" s="108" t="s">
        <v>593</v>
      </c>
      <c r="B11" s="99" t="s">
        <v>306</v>
      </c>
      <c r="C11" s="100">
        <v>11</v>
      </c>
      <c r="D11" s="108"/>
      <c r="E11" s="102">
        <v>532</v>
      </c>
      <c r="F11" s="119"/>
      <c r="G11" s="103"/>
      <c r="H11" s="104">
        <f t="shared" si="5"/>
        <v>1650</v>
      </c>
      <c r="I11" s="104">
        <f t="shared" si="5"/>
        <v>0</v>
      </c>
      <c r="J11" s="104">
        <f t="shared" si="5"/>
        <v>0</v>
      </c>
      <c r="K11" s="104">
        <f t="shared" si="1"/>
        <v>1650</v>
      </c>
    </row>
    <row r="12" spans="1:11" ht="30" x14ac:dyDescent="0.2">
      <c r="A12" s="179" t="s">
        <v>593</v>
      </c>
      <c r="B12" s="181" t="s">
        <v>306</v>
      </c>
      <c r="C12" s="117">
        <v>11</v>
      </c>
      <c r="D12" s="177" t="s">
        <v>296</v>
      </c>
      <c r="E12" s="180">
        <v>5321</v>
      </c>
      <c r="F12" s="120" t="s">
        <v>648</v>
      </c>
      <c r="H12" s="176">
        <v>1650</v>
      </c>
      <c r="I12" s="176"/>
      <c r="J12" s="176"/>
      <c r="K12" s="176">
        <f t="shared" si="1"/>
        <v>1650</v>
      </c>
    </row>
    <row r="13" spans="1:11" s="98" customFormat="1" x14ac:dyDescent="0.2">
      <c r="A13" s="146" t="s">
        <v>659</v>
      </c>
      <c r="B13" s="311" t="s">
        <v>660</v>
      </c>
      <c r="C13" s="312"/>
      <c r="D13" s="312"/>
      <c r="E13" s="312"/>
      <c r="F13" s="313"/>
      <c r="G13" s="112"/>
      <c r="H13" s="97">
        <f t="shared" ref="H13:J15" si="6">H14</f>
        <v>4952</v>
      </c>
      <c r="I13" s="97">
        <f t="shared" si="6"/>
        <v>0</v>
      </c>
      <c r="J13" s="97">
        <f t="shared" si="6"/>
        <v>0</v>
      </c>
      <c r="K13" s="97">
        <f t="shared" si="1"/>
        <v>4952</v>
      </c>
    </row>
    <row r="14" spans="1:11" s="98" customFormat="1" ht="31.5" x14ac:dyDescent="0.2">
      <c r="A14" s="164" t="s">
        <v>664</v>
      </c>
      <c r="B14" s="305" t="s">
        <v>665</v>
      </c>
      <c r="C14" s="306"/>
      <c r="D14" s="306"/>
      <c r="E14" s="307"/>
      <c r="F14" s="165" t="s">
        <v>666</v>
      </c>
      <c r="G14" s="166"/>
      <c r="H14" s="163">
        <f t="shared" si="6"/>
        <v>4952</v>
      </c>
      <c r="I14" s="163">
        <f t="shared" si="6"/>
        <v>0</v>
      </c>
      <c r="J14" s="163">
        <f t="shared" si="6"/>
        <v>0</v>
      </c>
      <c r="K14" s="163">
        <f t="shared" si="1"/>
        <v>4952</v>
      </c>
    </row>
    <row r="15" spans="1:11" s="98" customFormat="1" ht="33.75" x14ac:dyDescent="0.2">
      <c r="A15" s="140" t="s">
        <v>664</v>
      </c>
      <c r="B15" s="133" t="s">
        <v>669</v>
      </c>
      <c r="C15" s="133"/>
      <c r="D15" s="133"/>
      <c r="E15" s="222"/>
      <c r="F15" s="136" t="s">
        <v>79</v>
      </c>
      <c r="G15" s="137" t="s">
        <v>668</v>
      </c>
      <c r="H15" s="138">
        <f t="shared" si="6"/>
        <v>4952</v>
      </c>
      <c r="I15" s="138">
        <f t="shared" si="6"/>
        <v>0</v>
      </c>
      <c r="J15" s="138">
        <f t="shared" si="6"/>
        <v>0</v>
      </c>
      <c r="K15" s="138">
        <f t="shared" si="1"/>
        <v>4952</v>
      </c>
    </row>
    <row r="16" spans="1:11" s="118" customFormat="1" x14ac:dyDescent="0.2">
      <c r="A16" s="143" t="s">
        <v>664</v>
      </c>
      <c r="B16" s="139" t="s">
        <v>669</v>
      </c>
      <c r="C16" s="128">
        <v>11</v>
      </c>
      <c r="D16" s="128"/>
      <c r="E16" s="129">
        <v>54</v>
      </c>
      <c r="F16" s="130"/>
      <c r="G16" s="131"/>
      <c r="H16" s="132">
        <f t="shared" ref="H16:J17" si="7">H17</f>
        <v>4952</v>
      </c>
      <c r="I16" s="132">
        <f t="shared" si="7"/>
        <v>0</v>
      </c>
      <c r="J16" s="132">
        <f t="shared" si="7"/>
        <v>0</v>
      </c>
      <c r="K16" s="132">
        <f t="shared" si="1"/>
        <v>4952</v>
      </c>
    </row>
    <row r="17" spans="1:11" s="118" customFormat="1" x14ac:dyDescent="0.2">
      <c r="A17" s="108" t="s">
        <v>664</v>
      </c>
      <c r="B17" s="99" t="s">
        <v>669</v>
      </c>
      <c r="C17" s="100">
        <v>11</v>
      </c>
      <c r="D17" s="108"/>
      <c r="E17" s="107">
        <v>544</v>
      </c>
      <c r="F17" s="119"/>
      <c r="G17" s="103"/>
      <c r="H17" s="104">
        <f t="shared" si="7"/>
        <v>4952</v>
      </c>
      <c r="I17" s="104">
        <f t="shared" si="7"/>
        <v>0</v>
      </c>
      <c r="J17" s="104">
        <f t="shared" si="7"/>
        <v>0</v>
      </c>
      <c r="K17" s="104">
        <f t="shared" si="1"/>
        <v>4952</v>
      </c>
    </row>
    <row r="18" spans="1:11" ht="30" x14ac:dyDescent="0.2">
      <c r="A18" s="177" t="s">
        <v>664</v>
      </c>
      <c r="B18" s="178" t="s">
        <v>669</v>
      </c>
      <c r="C18" s="117">
        <v>11</v>
      </c>
      <c r="D18" s="177" t="s">
        <v>296</v>
      </c>
      <c r="E18" s="182">
        <v>5445</v>
      </c>
      <c r="F18" s="120" t="s">
        <v>670</v>
      </c>
      <c r="H18" s="176">
        <v>4952</v>
      </c>
      <c r="I18" s="176"/>
      <c r="J18" s="176"/>
      <c r="K18" s="176">
        <f t="shared" si="1"/>
        <v>4952</v>
      </c>
    </row>
    <row r="19" spans="1:11" s="98" customFormat="1" x14ac:dyDescent="0.2">
      <c r="A19" s="146" t="s">
        <v>678</v>
      </c>
      <c r="B19" s="297" t="s">
        <v>679</v>
      </c>
      <c r="C19" s="297"/>
      <c r="D19" s="297"/>
      <c r="E19" s="297"/>
      <c r="F19" s="297"/>
      <c r="G19" s="112"/>
      <c r="H19" s="97">
        <f>H20+H42+H47+H52+H60+H65</f>
        <v>20252350</v>
      </c>
      <c r="I19" s="97">
        <f>I20+I42+I47+I52+I60+I65</f>
        <v>212000</v>
      </c>
      <c r="J19" s="97">
        <f>J20+J42+J47+J52+J60+J65</f>
        <v>314001</v>
      </c>
      <c r="K19" s="97">
        <f t="shared" si="1"/>
        <v>20354351</v>
      </c>
    </row>
    <row r="20" spans="1:11" s="118" customFormat="1" x14ac:dyDescent="0.2">
      <c r="A20" s="164" t="s">
        <v>680</v>
      </c>
      <c r="B20" s="305" t="s">
        <v>681</v>
      </c>
      <c r="C20" s="306"/>
      <c r="D20" s="306"/>
      <c r="E20" s="307"/>
      <c r="F20" s="165" t="s">
        <v>682</v>
      </c>
      <c r="G20" s="166"/>
      <c r="H20" s="167">
        <f>H21+H28+H35</f>
        <v>9297000</v>
      </c>
      <c r="I20" s="167">
        <f>I21+I28+I35</f>
        <v>212000</v>
      </c>
      <c r="J20" s="167">
        <f>J21+J28+J35</f>
        <v>314000</v>
      </c>
      <c r="K20" s="167">
        <f t="shared" si="1"/>
        <v>9399000</v>
      </c>
    </row>
    <row r="21" spans="1:11" s="118" customFormat="1" ht="67.5" x14ac:dyDescent="0.2">
      <c r="A21" s="148" t="s">
        <v>680</v>
      </c>
      <c r="B21" s="149" t="s">
        <v>685</v>
      </c>
      <c r="C21" s="149"/>
      <c r="D21" s="149"/>
      <c r="E21" s="194"/>
      <c r="F21" s="150" t="s">
        <v>783</v>
      </c>
      <c r="G21" s="151" t="s">
        <v>603</v>
      </c>
      <c r="H21" s="157">
        <f>H22+H25</f>
        <v>1925000</v>
      </c>
      <c r="I21" s="157">
        <f>I22+I25</f>
        <v>212000</v>
      </c>
      <c r="J21" s="157">
        <f>J22+J25</f>
        <v>0</v>
      </c>
      <c r="K21" s="157">
        <f t="shared" si="1"/>
        <v>1713000</v>
      </c>
    </row>
    <row r="22" spans="1:11" s="118" customFormat="1" x14ac:dyDescent="0.2">
      <c r="A22" s="142">
        <v>51302</v>
      </c>
      <c r="B22" s="127" t="s">
        <v>685</v>
      </c>
      <c r="C22" s="128">
        <v>11</v>
      </c>
      <c r="D22" s="128" t="s">
        <v>642</v>
      </c>
      <c r="E22" s="129">
        <v>54</v>
      </c>
      <c r="F22" s="130" t="s">
        <v>642</v>
      </c>
      <c r="G22" s="131" t="s">
        <v>642</v>
      </c>
      <c r="H22" s="132">
        <f t="shared" ref="H22:J23" si="8">H23</f>
        <v>1712000</v>
      </c>
      <c r="I22" s="132">
        <f t="shared" si="8"/>
        <v>0</v>
      </c>
      <c r="J22" s="132">
        <f t="shared" si="8"/>
        <v>0</v>
      </c>
      <c r="K22" s="132">
        <f t="shared" si="1"/>
        <v>1712000</v>
      </c>
    </row>
    <row r="23" spans="1:11" s="118" customFormat="1" x14ac:dyDescent="0.2">
      <c r="A23" s="198">
        <v>51302</v>
      </c>
      <c r="B23" s="199" t="s">
        <v>685</v>
      </c>
      <c r="C23" s="201">
        <v>11</v>
      </c>
      <c r="D23" s="202" t="s">
        <v>642</v>
      </c>
      <c r="E23" s="203">
        <v>541</v>
      </c>
      <c r="F23" s="204" t="s">
        <v>642</v>
      </c>
      <c r="G23" s="205" t="s">
        <v>642</v>
      </c>
      <c r="H23" s="104">
        <f t="shared" si="8"/>
        <v>1712000</v>
      </c>
      <c r="I23" s="104">
        <f t="shared" si="8"/>
        <v>0</v>
      </c>
      <c r="J23" s="104">
        <f t="shared" si="8"/>
        <v>0</v>
      </c>
      <c r="K23" s="104">
        <f t="shared" si="1"/>
        <v>1712000</v>
      </c>
    </row>
    <row r="24" spans="1:11" ht="30" x14ac:dyDescent="0.2">
      <c r="A24" s="184">
        <v>51302</v>
      </c>
      <c r="B24" s="188" t="s">
        <v>685</v>
      </c>
      <c r="C24" s="189">
        <v>11</v>
      </c>
      <c r="D24" s="190" t="s">
        <v>101</v>
      </c>
      <c r="E24" s="191">
        <v>5416</v>
      </c>
      <c r="F24" s="192" t="s">
        <v>794</v>
      </c>
      <c r="G24" s="206" t="s">
        <v>642</v>
      </c>
      <c r="H24" s="216">
        <v>1712000</v>
      </c>
      <c r="I24" s="216"/>
      <c r="J24" s="216"/>
      <c r="K24" s="216">
        <f t="shared" si="1"/>
        <v>1712000</v>
      </c>
    </row>
    <row r="25" spans="1:11" x14ac:dyDescent="0.2">
      <c r="A25" s="158" t="s">
        <v>680</v>
      </c>
      <c r="B25" s="159" t="s">
        <v>685</v>
      </c>
      <c r="C25" s="153">
        <v>43</v>
      </c>
      <c r="D25" s="153"/>
      <c r="E25" s="154">
        <v>54</v>
      </c>
      <c r="F25" s="155"/>
      <c r="G25" s="160"/>
      <c r="H25" s="156">
        <f t="shared" ref="H25:J26" si="9">H26</f>
        <v>213000</v>
      </c>
      <c r="I25" s="156">
        <f t="shared" si="9"/>
        <v>212000</v>
      </c>
      <c r="J25" s="156">
        <f t="shared" si="9"/>
        <v>0</v>
      </c>
      <c r="K25" s="156">
        <f t="shared" si="1"/>
        <v>1000</v>
      </c>
    </row>
    <row r="26" spans="1:11" s="98" customFormat="1" x14ac:dyDescent="0.2">
      <c r="A26" s="108" t="s">
        <v>680</v>
      </c>
      <c r="B26" s="99" t="s">
        <v>685</v>
      </c>
      <c r="C26" s="122">
        <v>43</v>
      </c>
      <c r="D26" s="94"/>
      <c r="E26" s="123">
        <v>541</v>
      </c>
      <c r="F26" s="120"/>
      <c r="G26" s="115"/>
      <c r="H26" s="125">
        <f t="shared" si="9"/>
        <v>213000</v>
      </c>
      <c r="I26" s="125">
        <f t="shared" si="9"/>
        <v>212000</v>
      </c>
      <c r="J26" s="125">
        <f t="shared" si="9"/>
        <v>0</v>
      </c>
      <c r="K26" s="125">
        <f t="shared" si="1"/>
        <v>1000</v>
      </c>
    </row>
    <row r="27" spans="1:11" ht="30" x14ac:dyDescent="0.2">
      <c r="A27" s="177" t="s">
        <v>680</v>
      </c>
      <c r="B27" s="178" t="s">
        <v>685</v>
      </c>
      <c r="C27" s="117">
        <v>43</v>
      </c>
      <c r="D27" s="177" t="s">
        <v>101</v>
      </c>
      <c r="E27" s="180">
        <v>5416</v>
      </c>
      <c r="F27" s="192" t="s">
        <v>794</v>
      </c>
      <c r="H27" s="176">
        <v>213000</v>
      </c>
      <c r="I27" s="176">
        <v>212000</v>
      </c>
      <c r="J27" s="176"/>
      <c r="K27" s="176">
        <f t="shared" si="1"/>
        <v>1000</v>
      </c>
    </row>
    <row r="28" spans="1:11" ht="67.5" x14ac:dyDescent="0.2">
      <c r="A28" s="148" t="s">
        <v>680</v>
      </c>
      <c r="B28" s="149" t="s">
        <v>118</v>
      </c>
      <c r="C28" s="149"/>
      <c r="D28" s="149"/>
      <c r="E28" s="194"/>
      <c r="F28" s="150" t="s">
        <v>784</v>
      </c>
      <c r="G28" s="151" t="s">
        <v>603</v>
      </c>
      <c r="H28" s="157">
        <f>H29+H32</f>
        <v>6115000</v>
      </c>
      <c r="I28" s="157">
        <f>I29+I32</f>
        <v>0</v>
      </c>
      <c r="J28" s="157">
        <f>J29+J32</f>
        <v>0</v>
      </c>
      <c r="K28" s="157">
        <f t="shared" si="1"/>
        <v>6115000</v>
      </c>
    </row>
    <row r="29" spans="1:11" s="98" customFormat="1" x14ac:dyDescent="0.2">
      <c r="A29" s="143" t="s">
        <v>680</v>
      </c>
      <c r="B29" s="139" t="s">
        <v>118</v>
      </c>
      <c r="C29" s="128">
        <v>11</v>
      </c>
      <c r="D29" s="128"/>
      <c r="E29" s="129">
        <v>54</v>
      </c>
      <c r="F29" s="130"/>
      <c r="G29" s="131"/>
      <c r="H29" s="132">
        <f t="shared" ref="H29:J30" si="10">+H30</f>
        <v>6114000</v>
      </c>
      <c r="I29" s="132">
        <f t="shared" si="10"/>
        <v>0</v>
      </c>
      <c r="J29" s="132">
        <f t="shared" si="10"/>
        <v>0</v>
      </c>
      <c r="K29" s="132">
        <f t="shared" si="1"/>
        <v>6114000</v>
      </c>
    </row>
    <row r="30" spans="1:11" s="118" customFormat="1" x14ac:dyDescent="0.2">
      <c r="A30" s="108" t="s">
        <v>680</v>
      </c>
      <c r="B30" s="99" t="s">
        <v>118</v>
      </c>
      <c r="C30" s="100">
        <v>11</v>
      </c>
      <c r="D30" s="101"/>
      <c r="E30" s="102">
        <v>541</v>
      </c>
      <c r="F30" s="119"/>
      <c r="G30" s="103"/>
      <c r="H30" s="125">
        <f t="shared" si="10"/>
        <v>6114000</v>
      </c>
      <c r="I30" s="125">
        <f t="shared" si="10"/>
        <v>0</v>
      </c>
      <c r="J30" s="125">
        <f t="shared" si="10"/>
        <v>0</v>
      </c>
      <c r="K30" s="125">
        <f t="shared" si="1"/>
        <v>6114000</v>
      </c>
    </row>
    <row r="31" spans="1:11" ht="30" x14ac:dyDescent="0.2">
      <c r="A31" s="177" t="s">
        <v>680</v>
      </c>
      <c r="B31" s="178" t="s">
        <v>118</v>
      </c>
      <c r="C31" s="117">
        <v>11</v>
      </c>
      <c r="D31" s="177" t="s">
        <v>101</v>
      </c>
      <c r="E31" s="180">
        <v>5413</v>
      </c>
      <c r="F31" s="120" t="s">
        <v>686</v>
      </c>
      <c r="H31" s="176">
        <v>6114000</v>
      </c>
      <c r="I31" s="176"/>
      <c r="J31" s="176"/>
      <c r="K31" s="176">
        <f t="shared" si="1"/>
        <v>6114000</v>
      </c>
    </row>
    <row r="32" spans="1:11" x14ac:dyDescent="0.2">
      <c r="A32" s="143" t="s">
        <v>680</v>
      </c>
      <c r="B32" s="139" t="s">
        <v>118</v>
      </c>
      <c r="C32" s="128">
        <v>43</v>
      </c>
      <c r="D32" s="128"/>
      <c r="E32" s="129">
        <v>54</v>
      </c>
      <c r="F32" s="130"/>
      <c r="G32" s="131"/>
      <c r="H32" s="132">
        <f t="shared" ref="H32:J33" si="11">+H33</f>
        <v>1000</v>
      </c>
      <c r="I32" s="132">
        <f t="shared" si="11"/>
        <v>0</v>
      </c>
      <c r="J32" s="132">
        <f t="shared" si="11"/>
        <v>0</v>
      </c>
      <c r="K32" s="132">
        <f t="shared" si="1"/>
        <v>1000</v>
      </c>
    </row>
    <row r="33" spans="1:11" s="124" customFormat="1" x14ac:dyDescent="0.2">
      <c r="A33" s="108" t="s">
        <v>680</v>
      </c>
      <c r="B33" s="99" t="s">
        <v>118</v>
      </c>
      <c r="C33" s="100">
        <v>43</v>
      </c>
      <c r="D33" s="101"/>
      <c r="E33" s="102">
        <v>541</v>
      </c>
      <c r="F33" s="119"/>
      <c r="G33" s="103"/>
      <c r="H33" s="125">
        <f t="shared" si="11"/>
        <v>1000</v>
      </c>
      <c r="I33" s="125">
        <f t="shared" si="11"/>
        <v>0</v>
      </c>
      <c r="J33" s="125">
        <f t="shared" si="11"/>
        <v>0</v>
      </c>
      <c r="K33" s="125">
        <f t="shared" si="1"/>
        <v>1000</v>
      </c>
    </row>
    <row r="34" spans="1:11" s="98" customFormat="1" ht="30" x14ac:dyDescent="0.2">
      <c r="A34" s="177" t="s">
        <v>680</v>
      </c>
      <c r="B34" s="178" t="s">
        <v>118</v>
      </c>
      <c r="C34" s="117">
        <v>43</v>
      </c>
      <c r="D34" s="177" t="s">
        <v>101</v>
      </c>
      <c r="E34" s="180">
        <v>5413</v>
      </c>
      <c r="F34" s="120" t="s">
        <v>686</v>
      </c>
      <c r="G34" s="115"/>
      <c r="H34" s="176">
        <v>1000</v>
      </c>
      <c r="I34" s="176"/>
      <c r="J34" s="176"/>
      <c r="K34" s="176">
        <f t="shared" si="1"/>
        <v>1000</v>
      </c>
    </row>
    <row r="35" spans="1:11" s="118" customFormat="1" ht="67.5" x14ac:dyDescent="0.2">
      <c r="A35" s="144" t="s">
        <v>680</v>
      </c>
      <c r="B35" s="134" t="s">
        <v>687</v>
      </c>
      <c r="C35" s="134"/>
      <c r="D35" s="144"/>
      <c r="E35" s="135"/>
      <c r="F35" s="136" t="s">
        <v>785</v>
      </c>
      <c r="G35" s="137" t="s">
        <v>603</v>
      </c>
      <c r="H35" s="138">
        <f>H36+H39</f>
        <v>1257000</v>
      </c>
      <c r="I35" s="138">
        <f>I36+I39</f>
        <v>0</v>
      </c>
      <c r="J35" s="138">
        <f>J36+J39</f>
        <v>314000</v>
      </c>
      <c r="K35" s="138">
        <f t="shared" si="1"/>
        <v>1571000</v>
      </c>
    </row>
    <row r="36" spans="1:11" s="98" customFormat="1" x14ac:dyDescent="0.2">
      <c r="A36" s="208">
        <v>51302</v>
      </c>
      <c r="B36" s="209" t="s">
        <v>687</v>
      </c>
      <c r="C36" s="210">
        <v>11</v>
      </c>
      <c r="D36" s="211" t="s">
        <v>642</v>
      </c>
      <c r="E36" s="212">
        <v>54</v>
      </c>
      <c r="F36" s="213" t="s">
        <v>642</v>
      </c>
      <c r="G36" s="131"/>
      <c r="H36" s="141">
        <f t="shared" ref="H36:J37" si="12">H37</f>
        <v>1256000</v>
      </c>
      <c r="I36" s="141">
        <f t="shared" si="12"/>
        <v>0</v>
      </c>
      <c r="J36" s="141">
        <f t="shared" si="12"/>
        <v>314000</v>
      </c>
      <c r="K36" s="141">
        <f t="shared" si="1"/>
        <v>1570000</v>
      </c>
    </row>
    <row r="37" spans="1:11" s="98" customFormat="1" x14ac:dyDescent="0.2">
      <c r="A37" s="198">
        <v>51302</v>
      </c>
      <c r="B37" s="199" t="s">
        <v>687</v>
      </c>
      <c r="C37" s="200">
        <v>11</v>
      </c>
      <c r="D37" s="207" t="s">
        <v>642</v>
      </c>
      <c r="E37" s="203">
        <v>544</v>
      </c>
      <c r="F37" s="214" t="s">
        <v>642</v>
      </c>
      <c r="G37" s="114"/>
      <c r="H37" s="162">
        <f t="shared" si="12"/>
        <v>1256000</v>
      </c>
      <c r="I37" s="162">
        <f t="shared" si="12"/>
        <v>0</v>
      </c>
      <c r="J37" s="162">
        <f t="shared" si="12"/>
        <v>314000</v>
      </c>
      <c r="K37" s="162">
        <f t="shared" si="1"/>
        <v>1570000</v>
      </c>
    </row>
    <row r="38" spans="1:11" ht="30" x14ac:dyDescent="0.2">
      <c r="A38" s="184">
        <v>51302</v>
      </c>
      <c r="B38" s="188" t="s">
        <v>687</v>
      </c>
      <c r="C38" s="189">
        <v>11</v>
      </c>
      <c r="D38" s="190" t="s">
        <v>101</v>
      </c>
      <c r="E38" s="191">
        <v>5443</v>
      </c>
      <c r="F38" s="192" t="s">
        <v>688</v>
      </c>
      <c r="H38" s="176">
        <v>1256000</v>
      </c>
      <c r="I38" s="176"/>
      <c r="J38" s="176">
        <v>314000</v>
      </c>
      <c r="K38" s="176">
        <f t="shared" si="1"/>
        <v>1570000</v>
      </c>
    </row>
    <row r="39" spans="1:11" s="124" customFormat="1" x14ac:dyDescent="0.2">
      <c r="A39" s="143" t="s">
        <v>680</v>
      </c>
      <c r="B39" s="139" t="s">
        <v>687</v>
      </c>
      <c r="C39" s="128">
        <v>43</v>
      </c>
      <c r="D39" s="142"/>
      <c r="E39" s="129">
        <v>54</v>
      </c>
      <c r="F39" s="161"/>
      <c r="G39" s="131"/>
      <c r="H39" s="132">
        <f>+H40</f>
        <v>1000</v>
      </c>
      <c r="I39" s="132">
        <f>+I40</f>
        <v>0</v>
      </c>
      <c r="J39" s="132">
        <f>+J40</f>
        <v>0</v>
      </c>
      <c r="K39" s="132">
        <f t="shared" si="1"/>
        <v>1000</v>
      </c>
    </row>
    <row r="40" spans="1:11" s="124" customFormat="1" x14ac:dyDescent="0.2">
      <c r="A40" s="108" t="s">
        <v>680</v>
      </c>
      <c r="B40" s="99" t="s">
        <v>687</v>
      </c>
      <c r="C40" s="117">
        <v>43</v>
      </c>
      <c r="D40" s="94"/>
      <c r="E40" s="123">
        <v>544</v>
      </c>
      <c r="F40" s="126"/>
      <c r="G40" s="115"/>
      <c r="H40" s="125">
        <f>SUM(H41:H41)</f>
        <v>1000</v>
      </c>
      <c r="I40" s="125">
        <f>SUM(I41:I41)</f>
        <v>0</v>
      </c>
      <c r="J40" s="125">
        <f>SUM(J41:J41)</f>
        <v>0</v>
      </c>
      <c r="K40" s="125">
        <f t="shared" si="1"/>
        <v>1000</v>
      </c>
    </row>
    <row r="41" spans="1:11" ht="30" x14ac:dyDescent="0.2">
      <c r="A41" s="177" t="s">
        <v>680</v>
      </c>
      <c r="B41" s="178" t="s">
        <v>687</v>
      </c>
      <c r="C41" s="117">
        <v>43</v>
      </c>
      <c r="D41" s="177" t="s">
        <v>101</v>
      </c>
      <c r="E41" s="180">
        <v>5443</v>
      </c>
      <c r="F41" s="120" t="s">
        <v>688</v>
      </c>
      <c r="H41" s="176">
        <v>1000</v>
      </c>
      <c r="I41" s="176"/>
      <c r="J41" s="176"/>
      <c r="K41" s="176">
        <f t="shared" si="1"/>
        <v>1000</v>
      </c>
    </row>
    <row r="42" spans="1:11" x14ac:dyDescent="0.2">
      <c r="A42" s="168" t="s">
        <v>700</v>
      </c>
      <c r="B42" s="308" t="s">
        <v>701</v>
      </c>
      <c r="C42" s="309"/>
      <c r="D42" s="309"/>
      <c r="E42" s="310"/>
      <c r="F42" s="169" t="s">
        <v>702</v>
      </c>
      <c r="G42" s="170"/>
      <c r="H42" s="167">
        <f t="shared" ref="H42:J43" si="13">H43</f>
        <v>3762101</v>
      </c>
      <c r="I42" s="167">
        <f t="shared" si="13"/>
        <v>0</v>
      </c>
      <c r="J42" s="167">
        <f t="shared" si="13"/>
        <v>1</v>
      </c>
      <c r="K42" s="167">
        <f t="shared" si="1"/>
        <v>3762102</v>
      </c>
    </row>
    <row r="43" spans="1:11" ht="67.5" x14ac:dyDescent="0.2">
      <c r="A43" s="144" t="s">
        <v>700</v>
      </c>
      <c r="B43" s="134" t="s">
        <v>705</v>
      </c>
      <c r="C43" s="134"/>
      <c r="D43" s="134"/>
      <c r="E43" s="135"/>
      <c r="F43" s="136" t="s">
        <v>706</v>
      </c>
      <c r="G43" s="137" t="s">
        <v>603</v>
      </c>
      <c r="H43" s="138">
        <f t="shared" si="13"/>
        <v>3762101</v>
      </c>
      <c r="I43" s="138">
        <f t="shared" si="13"/>
        <v>0</v>
      </c>
      <c r="J43" s="138">
        <f t="shared" si="13"/>
        <v>1</v>
      </c>
      <c r="K43" s="138">
        <f t="shared" si="1"/>
        <v>3762102</v>
      </c>
    </row>
    <row r="44" spans="1:11" x14ac:dyDescent="0.2">
      <c r="A44" s="142" t="s">
        <v>700</v>
      </c>
      <c r="B44" s="127" t="s">
        <v>705</v>
      </c>
      <c r="C44" s="128">
        <v>11</v>
      </c>
      <c r="D44" s="127"/>
      <c r="E44" s="129">
        <v>54</v>
      </c>
      <c r="F44" s="130"/>
      <c r="G44" s="197"/>
      <c r="H44" s="141">
        <f t="shared" ref="H44:J45" si="14">H45</f>
        <v>3762101</v>
      </c>
      <c r="I44" s="141">
        <f t="shared" si="14"/>
        <v>0</v>
      </c>
      <c r="J44" s="141">
        <f t="shared" si="14"/>
        <v>1</v>
      </c>
      <c r="K44" s="141">
        <f t="shared" si="1"/>
        <v>3762102</v>
      </c>
    </row>
    <row r="45" spans="1:11" x14ac:dyDescent="0.2">
      <c r="A45" s="108" t="s">
        <v>700</v>
      </c>
      <c r="B45" s="99" t="s">
        <v>705</v>
      </c>
      <c r="C45" s="100">
        <v>11</v>
      </c>
      <c r="D45" s="108"/>
      <c r="E45" s="107">
        <v>541</v>
      </c>
      <c r="F45" s="119"/>
      <c r="G45" s="103"/>
      <c r="H45" s="104">
        <f t="shared" si="14"/>
        <v>3762101</v>
      </c>
      <c r="I45" s="104">
        <f t="shared" si="14"/>
        <v>0</v>
      </c>
      <c r="J45" s="104">
        <f t="shared" si="14"/>
        <v>1</v>
      </c>
      <c r="K45" s="104">
        <f t="shared" si="1"/>
        <v>3762102</v>
      </c>
    </row>
    <row r="46" spans="1:11" ht="30" x14ac:dyDescent="0.2">
      <c r="A46" s="177" t="s">
        <v>700</v>
      </c>
      <c r="B46" s="178" t="s">
        <v>705</v>
      </c>
      <c r="C46" s="117">
        <v>11</v>
      </c>
      <c r="D46" s="177" t="s">
        <v>101</v>
      </c>
      <c r="E46" s="182">
        <v>5414</v>
      </c>
      <c r="F46" s="120" t="s">
        <v>707</v>
      </c>
      <c r="H46" s="176">
        <v>3762101</v>
      </c>
      <c r="I46" s="176"/>
      <c r="J46" s="176">
        <v>1</v>
      </c>
      <c r="K46" s="176">
        <f t="shared" si="1"/>
        <v>3762102</v>
      </c>
    </row>
    <row r="47" spans="1:11" x14ac:dyDescent="0.2">
      <c r="A47" s="164" t="s">
        <v>713</v>
      </c>
      <c r="B47" s="305" t="s">
        <v>714</v>
      </c>
      <c r="C47" s="306"/>
      <c r="D47" s="306"/>
      <c r="E47" s="307"/>
      <c r="F47" s="165" t="s">
        <v>715</v>
      </c>
      <c r="G47" s="166"/>
      <c r="H47" s="167">
        <f t="shared" ref="H47:J48" si="15">H48</f>
        <v>361193</v>
      </c>
      <c r="I47" s="167">
        <f t="shared" si="15"/>
        <v>0</v>
      </c>
      <c r="J47" s="167">
        <f t="shared" si="15"/>
        <v>0</v>
      </c>
      <c r="K47" s="167">
        <f t="shared" si="1"/>
        <v>361193</v>
      </c>
    </row>
    <row r="48" spans="1:11" s="118" customFormat="1" ht="67.5" x14ac:dyDescent="0.2">
      <c r="A48" s="144" t="s">
        <v>713</v>
      </c>
      <c r="B48" s="134" t="s">
        <v>158</v>
      </c>
      <c r="C48" s="134"/>
      <c r="D48" s="134"/>
      <c r="E48" s="135"/>
      <c r="F48" s="136" t="s">
        <v>786</v>
      </c>
      <c r="G48" s="137" t="s">
        <v>603</v>
      </c>
      <c r="H48" s="220">
        <f t="shared" si="15"/>
        <v>361193</v>
      </c>
      <c r="I48" s="220">
        <f t="shared" si="15"/>
        <v>0</v>
      </c>
      <c r="J48" s="220">
        <f t="shared" si="15"/>
        <v>0</v>
      </c>
      <c r="K48" s="220">
        <f t="shared" si="1"/>
        <v>361193</v>
      </c>
    </row>
    <row r="49" spans="1:11" s="118" customFormat="1" x14ac:dyDescent="0.2">
      <c r="A49" s="143" t="s">
        <v>713</v>
      </c>
      <c r="B49" s="139" t="s">
        <v>158</v>
      </c>
      <c r="C49" s="128">
        <v>11</v>
      </c>
      <c r="D49" s="128"/>
      <c r="E49" s="129">
        <v>54</v>
      </c>
      <c r="F49" s="130"/>
      <c r="G49" s="131"/>
      <c r="H49" s="219">
        <f t="shared" ref="H49:J50" si="16">H50</f>
        <v>361193</v>
      </c>
      <c r="I49" s="219">
        <f t="shared" si="16"/>
        <v>0</v>
      </c>
      <c r="J49" s="219">
        <f t="shared" si="16"/>
        <v>0</v>
      </c>
      <c r="K49" s="219">
        <f t="shared" si="1"/>
        <v>361193</v>
      </c>
    </row>
    <row r="50" spans="1:11" s="118" customFormat="1" x14ac:dyDescent="0.2">
      <c r="A50" s="108" t="s">
        <v>713</v>
      </c>
      <c r="B50" s="99" t="s">
        <v>158</v>
      </c>
      <c r="C50" s="122">
        <v>11</v>
      </c>
      <c r="D50" s="94"/>
      <c r="E50" s="123">
        <v>541</v>
      </c>
      <c r="F50" s="120"/>
      <c r="G50" s="115"/>
      <c r="H50" s="218">
        <f t="shared" si="16"/>
        <v>361193</v>
      </c>
      <c r="I50" s="218">
        <f t="shared" si="16"/>
        <v>0</v>
      </c>
      <c r="J50" s="218">
        <f t="shared" si="16"/>
        <v>0</v>
      </c>
      <c r="K50" s="218">
        <f t="shared" si="1"/>
        <v>361193</v>
      </c>
    </row>
    <row r="51" spans="1:11" ht="30" x14ac:dyDescent="0.2">
      <c r="A51" s="177" t="s">
        <v>713</v>
      </c>
      <c r="B51" s="178" t="str">
        <f>B49</f>
        <v>A810019</v>
      </c>
      <c r="C51" s="117">
        <v>11</v>
      </c>
      <c r="D51" s="177" t="s">
        <v>101</v>
      </c>
      <c r="E51" s="180">
        <v>5413</v>
      </c>
      <c r="F51" s="120" t="s">
        <v>686</v>
      </c>
      <c r="H51" s="217">
        <v>361193</v>
      </c>
      <c r="I51" s="217"/>
      <c r="J51" s="217"/>
      <c r="K51" s="217">
        <f t="shared" si="1"/>
        <v>361193</v>
      </c>
    </row>
    <row r="52" spans="1:11" x14ac:dyDescent="0.2">
      <c r="A52" s="164" t="s">
        <v>720</v>
      </c>
      <c r="B52" s="305" t="s">
        <v>721</v>
      </c>
      <c r="C52" s="306"/>
      <c r="D52" s="306"/>
      <c r="E52" s="307"/>
      <c r="F52" s="165" t="s">
        <v>722</v>
      </c>
      <c r="G52" s="166"/>
      <c r="H52" s="163">
        <f>H53</f>
        <v>2027951</v>
      </c>
      <c r="I52" s="163">
        <f>I53</f>
        <v>0</v>
      </c>
      <c r="J52" s="163">
        <f>J53</f>
        <v>0</v>
      </c>
      <c r="K52" s="163">
        <f t="shared" si="1"/>
        <v>2027951</v>
      </c>
    </row>
    <row r="53" spans="1:11" s="98" customFormat="1" ht="67.5" x14ac:dyDescent="0.2">
      <c r="A53" s="144" t="s">
        <v>720</v>
      </c>
      <c r="B53" s="134" t="s">
        <v>725</v>
      </c>
      <c r="C53" s="134"/>
      <c r="D53" s="134"/>
      <c r="E53" s="135"/>
      <c r="F53" s="136" t="s">
        <v>178</v>
      </c>
      <c r="G53" s="137" t="s">
        <v>603</v>
      </c>
      <c r="H53" s="138">
        <f>H54+H57</f>
        <v>2027951</v>
      </c>
      <c r="I53" s="138">
        <f>I54+I57</f>
        <v>0</v>
      </c>
      <c r="J53" s="138">
        <f>J54+J57</f>
        <v>0</v>
      </c>
      <c r="K53" s="138">
        <f t="shared" si="1"/>
        <v>2027951</v>
      </c>
    </row>
    <row r="54" spans="1:11" x14ac:dyDescent="0.2">
      <c r="A54" s="142" t="s">
        <v>720</v>
      </c>
      <c r="B54" s="127" t="s">
        <v>725</v>
      </c>
      <c r="C54" s="128">
        <v>11</v>
      </c>
      <c r="D54" s="127"/>
      <c r="E54" s="129">
        <v>54</v>
      </c>
      <c r="F54" s="130"/>
      <c r="G54" s="197"/>
      <c r="H54" s="141">
        <f t="shared" ref="H54:J55" si="17">H55</f>
        <v>1459951</v>
      </c>
      <c r="I54" s="141">
        <f t="shared" si="17"/>
        <v>0</v>
      </c>
      <c r="J54" s="141">
        <f t="shared" si="17"/>
        <v>0</v>
      </c>
      <c r="K54" s="141">
        <f t="shared" si="1"/>
        <v>1459951</v>
      </c>
    </row>
    <row r="55" spans="1:11" s="98" customFormat="1" x14ac:dyDescent="0.2">
      <c r="A55" s="108" t="s">
        <v>720</v>
      </c>
      <c r="B55" s="99" t="s">
        <v>725</v>
      </c>
      <c r="C55" s="100">
        <v>11</v>
      </c>
      <c r="D55" s="108"/>
      <c r="E55" s="107">
        <v>541</v>
      </c>
      <c r="F55" s="119"/>
      <c r="G55" s="103"/>
      <c r="H55" s="104">
        <f t="shared" si="17"/>
        <v>1459951</v>
      </c>
      <c r="I55" s="104">
        <f t="shared" si="17"/>
        <v>0</v>
      </c>
      <c r="J55" s="104">
        <f t="shared" si="17"/>
        <v>0</v>
      </c>
      <c r="K55" s="104">
        <f t="shared" si="1"/>
        <v>1459951</v>
      </c>
    </row>
    <row r="56" spans="1:11" ht="30" x14ac:dyDescent="0.2">
      <c r="A56" s="177" t="s">
        <v>720</v>
      </c>
      <c r="B56" s="178" t="s">
        <v>725</v>
      </c>
      <c r="C56" s="117">
        <v>11</v>
      </c>
      <c r="D56" s="177" t="s">
        <v>101</v>
      </c>
      <c r="E56" s="182">
        <v>5413</v>
      </c>
      <c r="F56" s="120" t="s">
        <v>686</v>
      </c>
      <c r="H56" s="176">
        <v>1459951</v>
      </c>
      <c r="I56" s="176"/>
      <c r="J56" s="176"/>
      <c r="K56" s="176">
        <f t="shared" si="1"/>
        <v>1459951</v>
      </c>
    </row>
    <row r="57" spans="1:11" x14ac:dyDescent="0.2">
      <c r="A57" s="142" t="s">
        <v>720</v>
      </c>
      <c r="B57" s="127" t="s">
        <v>725</v>
      </c>
      <c r="C57" s="128">
        <v>43</v>
      </c>
      <c r="D57" s="127"/>
      <c r="E57" s="129">
        <v>54</v>
      </c>
      <c r="F57" s="130"/>
      <c r="G57" s="197"/>
      <c r="H57" s="141">
        <f t="shared" ref="H57:J58" si="18">H58</f>
        <v>568000</v>
      </c>
      <c r="I57" s="141">
        <f t="shared" si="18"/>
        <v>0</v>
      </c>
      <c r="J57" s="141">
        <f t="shared" si="18"/>
        <v>0</v>
      </c>
      <c r="K57" s="141">
        <f t="shared" si="1"/>
        <v>568000</v>
      </c>
    </row>
    <row r="58" spans="1:11" x14ac:dyDescent="0.2">
      <c r="A58" s="108" t="s">
        <v>720</v>
      </c>
      <c r="B58" s="99" t="s">
        <v>725</v>
      </c>
      <c r="C58" s="100">
        <v>43</v>
      </c>
      <c r="D58" s="108"/>
      <c r="E58" s="107">
        <v>541</v>
      </c>
      <c r="F58" s="119"/>
      <c r="G58" s="103"/>
      <c r="H58" s="104">
        <f t="shared" si="18"/>
        <v>568000</v>
      </c>
      <c r="I58" s="104">
        <f t="shared" si="18"/>
        <v>0</v>
      </c>
      <c r="J58" s="104">
        <f t="shared" si="18"/>
        <v>0</v>
      </c>
      <c r="K58" s="104">
        <f t="shared" si="1"/>
        <v>568000</v>
      </c>
    </row>
    <row r="59" spans="1:11" s="98" customFormat="1" ht="30" x14ac:dyDescent="0.2">
      <c r="A59" s="177" t="s">
        <v>720</v>
      </c>
      <c r="B59" s="178" t="s">
        <v>725</v>
      </c>
      <c r="C59" s="117">
        <v>43</v>
      </c>
      <c r="D59" s="177" t="s">
        <v>101</v>
      </c>
      <c r="E59" s="182">
        <v>5413</v>
      </c>
      <c r="F59" s="120" t="s">
        <v>686</v>
      </c>
      <c r="G59" s="115"/>
      <c r="H59" s="176">
        <v>568000</v>
      </c>
      <c r="I59" s="176"/>
      <c r="J59" s="176"/>
      <c r="K59" s="176">
        <f t="shared" si="1"/>
        <v>568000</v>
      </c>
    </row>
    <row r="60" spans="1:11" s="98" customFormat="1" x14ac:dyDescent="0.2">
      <c r="A60" s="164" t="s">
        <v>736</v>
      </c>
      <c r="B60" s="305" t="s">
        <v>737</v>
      </c>
      <c r="C60" s="306"/>
      <c r="D60" s="306"/>
      <c r="E60" s="307"/>
      <c r="F60" s="165" t="s">
        <v>738</v>
      </c>
      <c r="G60" s="166"/>
      <c r="H60" s="167">
        <f t="shared" ref="H60:J61" si="19">H61</f>
        <v>4275869</v>
      </c>
      <c r="I60" s="167">
        <f t="shared" si="19"/>
        <v>0</v>
      </c>
      <c r="J60" s="167">
        <f t="shared" si="19"/>
        <v>0</v>
      </c>
      <c r="K60" s="167">
        <f t="shared" si="1"/>
        <v>4275869</v>
      </c>
    </row>
    <row r="61" spans="1:11" s="98" customFormat="1" ht="67.5" x14ac:dyDescent="0.2">
      <c r="A61" s="144" t="s">
        <v>736</v>
      </c>
      <c r="B61" s="134" t="s">
        <v>741</v>
      </c>
      <c r="C61" s="134"/>
      <c r="D61" s="134"/>
      <c r="E61" s="135"/>
      <c r="F61" s="136" t="s">
        <v>742</v>
      </c>
      <c r="G61" s="137" t="s">
        <v>603</v>
      </c>
      <c r="H61" s="138">
        <f t="shared" si="19"/>
        <v>4275869</v>
      </c>
      <c r="I61" s="138">
        <f t="shared" si="19"/>
        <v>0</v>
      </c>
      <c r="J61" s="138">
        <f t="shared" si="19"/>
        <v>0</v>
      </c>
      <c r="K61" s="138">
        <f t="shared" si="1"/>
        <v>4275869</v>
      </c>
    </row>
    <row r="62" spans="1:11" x14ac:dyDescent="0.2">
      <c r="A62" s="142" t="s">
        <v>736</v>
      </c>
      <c r="B62" s="127" t="s">
        <v>741</v>
      </c>
      <c r="C62" s="128">
        <v>11</v>
      </c>
      <c r="D62" s="127"/>
      <c r="E62" s="129">
        <v>54</v>
      </c>
      <c r="F62" s="130"/>
      <c r="G62" s="197"/>
      <c r="H62" s="141">
        <f t="shared" ref="H62:J63" si="20">H63</f>
        <v>4275869</v>
      </c>
      <c r="I62" s="141">
        <f t="shared" si="20"/>
        <v>0</v>
      </c>
      <c r="J62" s="141">
        <f t="shared" si="20"/>
        <v>0</v>
      </c>
      <c r="K62" s="141">
        <f t="shared" si="1"/>
        <v>4275869</v>
      </c>
    </row>
    <row r="63" spans="1:11" s="98" customFormat="1" x14ac:dyDescent="0.2">
      <c r="A63" s="108" t="s">
        <v>736</v>
      </c>
      <c r="B63" s="99" t="s">
        <v>741</v>
      </c>
      <c r="C63" s="100">
        <v>11</v>
      </c>
      <c r="D63" s="108"/>
      <c r="E63" s="107">
        <v>541</v>
      </c>
      <c r="F63" s="119"/>
      <c r="G63" s="103"/>
      <c r="H63" s="104">
        <f t="shared" si="20"/>
        <v>4275869</v>
      </c>
      <c r="I63" s="104">
        <f t="shared" si="20"/>
        <v>0</v>
      </c>
      <c r="J63" s="104">
        <f t="shared" si="20"/>
        <v>0</v>
      </c>
      <c r="K63" s="104">
        <f t="shared" si="1"/>
        <v>4275869</v>
      </c>
    </row>
    <row r="64" spans="1:11" ht="30" x14ac:dyDescent="0.2">
      <c r="A64" s="177" t="s">
        <v>736</v>
      </c>
      <c r="B64" s="178" t="s">
        <v>741</v>
      </c>
      <c r="C64" s="117">
        <v>11</v>
      </c>
      <c r="D64" s="177" t="s">
        <v>101</v>
      </c>
      <c r="E64" s="182">
        <v>5413</v>
      </c>
      <c r="F64" s="120" t="s">
        <v>686</v>
      </c>
      <c r="H64" s="176">
        <v>4275869</v>
      </c>
      <c r="I64" s="176"/>
      <c r="J64" s="176"/>
      <c r="K64" s="176">
        <f t="shared" si="1"/>
        <v>4275869</v>
      </c>
    </row>
    <row r="65" spans="1:11" s="195" customFormat="1" x14ac:dyDescent="0.2">
      <c r="A65" s="164" t="s">
        <v>771</v>
      </c>
      <c r="B65" s="305" t="s">
        <v>772</v>
      </c>
      <c r="C65" s="306"/>
      <c r="D65" s="306"/>
      <c r="E65" s="307"/>
      <c r="F65" s="165" t="s">
        <v>773</v>
      </c>
      <c r="G65" s="166"/>
      <c r="H65" s="167">
        <f>H66</f>
        <v>528236</v>
      </c>
      <c r="I65" s="167">
        <f>I66</f>
        <v>0</v>
      </c>
      <c r="J65" s="167">
        <f>J66</f>
        <v>0</v>
      </c>
      <c r="K65" s="167">
        <f t="shared" si="1"/>
        <v>528236</v>
      </c>
    </row>
    <row r="66" spans="1:11" s="195" customFormat="1" ht="33.75" x14ac:dyDescent="0.2">
      <c r="A66" s="144" t="s">
        <v>771</v>
      </c>
      <c r="B66" s="134" t="s">
        <v>776</v>
      </c>
      <c r="C66" s="134"/>
      <c r="D66" s="134"/>
      <c r="E66" s="135"/>
      <c r="F66" s="136" t="s">
        <v>777</v>
      </c>
      <c r="G66" s="137" t="s">
        <v>616</v>
      </c>
      <c r="H66" s="138">
        <f>H67+H70</f>
        <v>528236</v>
      </c>
      <c r="I66" s="138">
        <f>I67+I70</f>
        <v>0</v>
      </c>
      <c r="J66" s="138">
        <f>J67+J70</f>
        <v>0</v>
      </c>
      <c r="K66" s="138">
        <f t="shared" si="1"/>
        <v>528236</v>
      </c>
    </row>
    <row r="67" spans="1:11" x14ac:dyDescent="0.2">
      <c r="A67" s="142" t="s">
        <v>771</v>
      </c>
      <c r="B67" s="127" t="s">
        <v>776</v>
      </c>
      <c r="C67" s="128">
        <v>11</v>
      </c>
      <c r="D67" s="127"/>
      <c r="E67" s="129">
        <v>54</v>
      </c>
      <c r="F67" s="130"/>
      <c r="G67" s="197"/>
      <c r="H67" s="141">
        <f t="shared" ref="H67:J68" si="21">H68</f>
        <v>514964</v>
      </c>
      <c r="I67" s="141">
        <f t="shared" si="21"/>
        <v>0</v>
      </c>
      <c r="J67" s="141">
        <f t="shared" si="21"/>
        <v>0</v>
      </c>
      <c r="K67" s="141">
        <f t="shared" si="1"/>
        <v>514964</v>
      </c>
    </row>
    <row r="68" spans="1:11" s="152" customFormat="1" x14ac:dyDescent="0.2">
      <c r="A68" s="108" t="s">
        <v>771</v>
      </c>
      <c r="B68" s="99" t="s">
        <v>776</v>
      </c>
      <c r="C68" s="100">
        <v>11</v>
      </c>
      <c r="D68" s="108"/>
      <c r="E68" s="107">
        <v>544</v>
      </c>
      <c r="F68" s="119"/>
      <c r="G68" s="103"/>
      <c r="H68" s="104">
        <f t="shared" si="21"/>
        <v>514964</v>
      </c>
      <c r="I68" s="104">
        <f t="shared" si="21"/>
        <v>0</v>
      </c>
      <c r="J68" s="104">
        <f t="shared" si="21"/>
        <v>0</v>
      </c>
      <c r="K68" s="104">
        <f t="shared" si="1"/>
        <v>514964</v>
      </c>
    </row>
    <row r="69" spans="1:11" s="152" customFormat="1" ht="30" x14ac:dyDescent="0.2">
      <c r="A69" s="177" t="s">
        <v>771</v>
      </c>
      <c r="B69" s="178" t="s">
        <v>776</v>
      </c>
      <c r="C69" s="117">
        <v>11</v>
      </c>
      <c r="D69" s="177" t="s">
        <v>101</v>
      </c>
      <c r="E69" s="182">
        <v>5443</v>
      </c>
      <c r="F69" s="120" t="s">
        <v>688</v>
      </c>
      <c r="G69" s="115"/>
      <c r="H69" s="176">
        <v>514964</v>
      </c>
      <c r="I69" s="176"/>
      <c r="J69" s="176"/>
      <c r="K69" s="176">
        <f t="shared" si="1"/>
        <v>514964</v>
      </c>
    </row>
    <row r="70" spans="1:11" s="111" customFormat="1" x14ac:dyDescent="0.2">
      <c r="A70" s="142" t="s">
        <v>771</v>
      </c>
      <c r="B70" s="127" t="s">
        <v>776</v>
      </c>
      <c r="C70" s="128">
        <v>43</v>
      </c>
      <c r="D70" s="127"/>
      <c r="E70" s="129">
        <v>54</v>
      </c>
      <c r="F70" s="130"/>
      <c r="G70" s="197"/>
      <c r="H70" s="141">
        <f t="shared" ref="H70:J71" si="22">H71</f>
        <v>13272</v>
      </c>
      <c r="I70" s="141">
        <f t="shared" si="22"/>
        <v>0</v>
      </c>
      <c r="J70" s="141">
        <f t="shared" si="22"/>
        <v>0</v>
      </c>
      <c r="K70" s="141">
        <f t="shared" si="1"/>
        <v>13272</v>
      </c>
    </row>
    <row r="71" spans="1:11" x14ac:dyDescent="0.2">
      <c r="A71" s="108" t="s">
        <v>771</v>
      </c>
      <c r="B71" s="99" t="s">
        <v>776</v>
      </c>
      <c r="C71" s="100">
        <v>43</v>
      </c>
      <c r="D71" s="108"/>
      <c r="E71" s="107">
        <v>544</v>
      </c>
      <c r="F71" s="119"/>
      <c r="G71" s="103"/>
      <c r="H71" s="104">
        <f t="shared" si="22"/>
        <v>13272</v>
      </c>
      <c r="I71" s="104">
        <f t="shared" si="22"/>
        <v>0</v>
      </c>
      <c r="J71" s="104">
        <f t="shared" si="22"/>
        <v>0</v>
      </c>
      <c r="K71" s="104">
        <f t="shared" si="1"/>
        <v>13272</v>
      </c>
    </row>
    <row r="72" spans="1:11" ht="30" x14ac:dyDescent="0.2">
      <c r="A72" s="177" t="s">
        <v>771</v>
      </c>
      <c r="B72" s="178" t="s">
        <v>776</v>
      </c>
      <c r="C72" s="117">
        <v>43</v>
      </c>
      <c r="D72" s="177" t="s">
        <v>101</v>
      </c>
      <c r="E72" s="182">
        <v>5443</v>
      </c>
      <c r="F72" s="120" t="s">
        <v>688</v>
      </c>
      <c r="H72" s="176">
        <v>13272</v>
      </c>
      <c r="I72" s="176"/>
      <c r="J72" s="176"/>
      <c r="K72" s="176">
        <f t="shared" ref="K72" si="23">H72-I72+J72</f>
        <v>13272</v>
      </c>
    </row>
    <row r="73" spans="1:11" x14ac:dyDescent="0.2">
      <c r="A73" s="108"/>
      <c r="B73" s="99"/>
      <c r="C73" s="93"/>
      <c r="D73" s="94"/>
      <c r="E73" s="109"/>
      <c r="F73" s="121"/>
      <c r="G73" s="105"/>
      <c r="H73" s="221"/>
      <c r="I73" s="221"/>
      <c r="J73" s="221"/>
      <c r="K73" s="221"/>
    </row>
    <row r="74" spans="1:11" x14ac:dyDescent="0.2">
      <c r="A74" s="108"/>
      <c r="B74" s="99"/>
      <c r="C74" s="93"/>
      <c r="D74" s="94"/>
      <c r="E74" s="109"/>
      <c r="F74" s="121"/>
      <c r="G74" s="105"/>
      <c r="H74" s="221"/>
      <c r="I74" s="221"/>
      <c r="J74" s="221"/>
      <c r="K74" s="221"/>
    </row>
  </sheetData>
  <sheetProtection formatCells="0" formatColumns="0" formatRows="0" insertRows="0" sort="0" autoFilter="0"/>
  <protectedRanges>
    <protectedRange sqref="H24:J24 H51:J51 H38:J46 H53:J59 H27:J34 H61:J1048576 H1:J20" name="Raspon1"/>
    <protectedRange sqref="A1:G1048576" name="Raspon3"/>
  </protectedRanges>
  <autoFilter ref="A1:H72" xr:uid="{00000000-0009-0000-0000-000003000000}"/>
  <mergeCells count="11">
    <mergeCell ref="B60:E60"/>
    <mergeCell ref="B65:E65"/>
    <mergeCell ref="B19:F19"/>
    <mergeCell ref="B20:E20"/>
    <mergeCell ref="B42:E42"/>
    <mergeCell ref="B47:E47"/>
    <mergeCell ref="B13:F13"/>
    <mergeCell ref="B14:E14"/>
    <mergeCell ref="B3:F3"/>
    <mergeCell ref="B4:F4"/>
    <mergeCell ref="B52:E52"/>
  </mergeCells>
  <pageMargins left="0.35433070866141736" right="0.19685039370078741" top="0.35433070866141736" bottom="0.27559055118110237" header="0.19685039370078741" footer="0.15748031496062992"/>
  <pageSetup paperSize="9" scale="67" fitToHeight="0" orientation="landscape" r:id="rId1"/>
  <headerFooter alignWithMargins="0">
    <oddHeader>&amp;C&amp;"Arial,Podebljano"&amp;14Financijski plan Ministarstva mora, prometa i infrastrukture za razdoblje 2025. godinu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52"/>
  <sheetViews>
    <sheetView workbookViewId="0">
      <selection activeCell="E28" sqref="E28"/>
    </sheetView>
  </sheetViews>
  <sheetFormatPr defaultColWidth="9.140625" defaultRowHeight="12.75" x14ac:dyDescent="0.2"/>
  <cols>
    <col min="1" max="1" width="10.5703125" style="258" customWidth="1"/>
    <col min="2" max="2" width="7.140625" style="258" customWidth="1"/>
    <col min="3" max="3" width="9.85546875" style="258" customWidth="1"/>
    <col min="4" max="4" width="9.28515625" style="258" customWidth="1"/>
    <col min="5" max="5" width="21.28515625" style="258" customWidth="1"/>
    <col min="6" max="6" width="17" style="263" bestFit="1" customWidth="1"/>
    <col min="7" max="7" width="19" style="263" bestFit="1" customWidth="1"/>
    <col min="8" max="16384" width="9.140625" style="258"/>
  </cols>
  <sheetData>
    <row r="1" spans="1:7" ht="38.25" x14ac:dyDescent="0.2">
      <c r="A1" s="255" t="s">
        <v>805</v>
      </c>
      <c r="B1" s="256" t="s">
        <v>806</v>
      </c>
      <c r="C1" s="255" t="s">
        <v>807</v>
      </c>
      <c r="D1" s="255" t="s">
        <v>808</v>
      </c>
      <c r="E1" s="255"/>
      <c r="F1" s="257" t="s">
        <v>809</v>
      </c>
      <c r="G1" s="257" t="s">
        <v>810</v>
      </c>
    </row>
    <row r="2" spans="1:7" x14ac:dyDescent="0.2">
      <c r="A2" s="259" t="s">
        <v>87</v>
      </c>
      <c r="B2" s="259" t="s">
        <v>811</v>
      </c>
      <c r="C2" s="259" t="s">
        <v>31</v>
      </c>
      <c r="D2" s="259" t="s">
        <v>526</v>
      </c>
      <c r="E2" s="259" t="str">
        <f>CONCATENATE(A2,B2,C2,D2)</f>
        <v>A2509971104903111</v>
      </c>
      <c r="F2" s="260">
        <v>14000</v>
      </c>
      <c r="G2" s="260">
        <v>0</v>
      </c>
    </row>
    <row r="3" spans="1:7" x14ac:dyDescent="0.2">
      <c r="A3" s="259" t="s">
        <v>87</v>
      </c>
      <c r="B3" s="259" t="s">
        <v>811</v>
      </c>
      <c r="C3" s="259" t="s">
        <v>31</v>
      </c>
      <c r="D3" s="259" t="s">
        <v>528</v>
      </c>
      <c r="E3" s="259" t="str">
        <f t="shared" ref="E3:E66" si="0">CONCATENATE(A3,B3,C3,D3)</f>
        <v>A2509971104903113</v>
      </c>
      <c r="F3" s="260">
        <v>40000</v>
      </c>
      <c r="G3" s="260">
        <v>3208.31</v>
      </c>
    </row>
    <row r="4" spans="1:7" x14ac:dyDescent="0.2">
      <c r="A4" s="259" t="s">
        <v>87</v>
      </c>
      <c r="B4" s="259" t="s">
        <v>811</v>
      </c>
      <c r="C4" s="259" t="s">
        <v>31</v>
      </c>
      <c r="D4" s="259" t="s">
        <v>530</v>
      </c>
      <c r="E4" s="259" t="str">
        <f t="shared" si="0"/>
        <v>A2509971104903132</v>
      </c>
      <c r="F4" s="260">
        <v>6500</v>
      </c>
      <c r="G4" s="260">
        <v>456.77</v>
      </c>
    </row>
    <row r="5" spans="1:7" x14ac:dyDescent="0.2">
      <c r="A5" s="259" t="s">
        <v>87</v>
      </c>
      <c r="B5" s="259" t="s">
        <v>811</v>
      </c>
      <c r="C5" s="259" t="s">
        <v>31</v>
      </c>
      <c r="D5" s="259" t="s">
        <v>569</v>
      </c>
      <c r="E5" s="259" t="str">
        <f t="shared" si="0"/>
        <v>A2509971104903133</v>
      </c>
      <c r="F5" s="260">
        <v>1000</v>
      </c>
      <c r="G5" s="260">
        <v>54.54</v>
      </c>
    </row>
    <row r="6" spans="1:7" x14ac:dyDescent="0.2">
      <c r="A6" s="259" t="s">
        <v>87</v>
      </c>
      <c r="B6" s="259" t="s">
        <v>811</v>
      </c>
      <c r="C6" s="259" t="s">
        <v>31</v>
      </c>
      <c r="D6" s="259" t="s">
        <v>541</v>
      </c>
      <c r="E6" s="259" t="str">
        <f t="shared" si="0"/>
        <v>A2509971104903235</v>
      </c>
      <c r="F6" s="260">
        <v>67000</v>
      </c>
      <c r="G6" s="260">
        <v>0</v>
      </c>
    </row>
    <row r="7" spans="1:7" x14ac:dyDescent="0.2">
      <c r="A7" s="259" t="s">
        <v>87</v>
      </c>
      <c r="B7" s="259" t="s">
        <v>811</v>
      </c>
      <c r="C7" s="259" t="s">
        <v>31</v>
      </c>
      <c r="D7" s="259" t="s">
        <v>812</v>
      </c>
      <c r="E7" s="259" t="str">
        <f t="shared" si="0"/>
        <v>A2509971104903296</v>
      </c>
      <c r="F7" s="260">
        <v>200000</v>
      </c>
      <c r="G7" s="260">
        <v>51377.43</v>
      </c>
    </row>
    <row r="8" spans="1:7" x14ac:dyDescent="0.2">
      <c r="A8" s="259" t="s">
        <v>87</v>
      </c>
      <c r="B8" s="259" t="s">
        <v>811</v>
      </c>
      <c r="C8" s="259" t="s">
        <v>31</v>
      </c>
      <c r="D8" s="259" t="s">
        <v>550</v>
      </c>
      <c r="E8" s="259" t="str">
        <f t="shared" si="0"/>
        <v>A2509971104903299</v>
      </c>
      <c r="F8" s="260">
        <v>40000</v>
      </c>
      <c r="G8" s="260">
        <v>0</v>
      </c>
    </row>
    <row r="9" spans="1:7" x14ac:dyDescent="0.2">
      <c r="A9" s="259" t="s">
        <v>87</v>
      </c>
      <c r="B9" s="259" t="s">
        <v>811</v>
      </c>
      <c r="C9" s="259" t="s">
        <v>31</v>
      </c>
      <c r="D9" s="259" t="s">
        <v>813</v>
      </c>
      <c r="E9" s="259" t="str">
        <f t="shared" si="0"/>
        <v>A2509971104903433</v>
      </c>
      <c r="F9" s="260">
        <v>305000</v>
      </c>
      <c r="G9" s="260">
        <v>20835.93</v>
      </c>
    </row>
    <row r="10" spans="1:7" x14ac:dyDescent="0.2">
      <c r="A10" s="259" t="s">
        <v>87</v>
      </c>
      <c r="B10" s="259" t="s">
        <v>811</v>
      </c>
      <c r="C10" s="259" t="s">
        <v>31</v>
      </c>
      <c r="D10" s="259" t="s">
        <v>814</v>
      </c>
      <c r="E10" s="259" t="str">
        <f t="shared" si="0"/>
        <v>A2509971104903831</v>
      </c>
      <c r="F10" s="260">
        <v>200000</v>
      </c>
      <c r="G10" s="260">
        <v>50944.45</v>
      </c>
    </row>
    <row r="11" spans="1:7" x14ac:dyDescent="0.2">
      <c r="A11" s="259" t="s">
        <v>87</v>
      </c>
      <c r="B11" s="259" t="s">
        <v>811</v>
      </c>
      <c r="C11" s="259" t="s">
        <v>31</v>
      </c>
      <c r="D11" s="259" t="s">
        <v>815</v>
      </c>
      <c r="E11" s="259" t="str">
        <f t="shared" si="0"/>
        <v>A2509971104903835</v>
      </c>
      <c r="F11" s="260">
        <v>7000</v>
      </c>
      <c r="G11" s="260">
        <v>0</v>
      </c>
    </row>
    <row r="12" spans="1:7" x14ac:dyDescent="0.2">
      <c r="A12" s="259" t="s">
        <v>28</v>
      </c>
      <c r="B12" s="259" t="s">
        <v>811</v>
      </c>
      <c r="C12" s="259" t="s">
        <v>31</v>
      </c>
      <c r="D12" s="259" t="s">
        <v>526</v>
      </c>
      <c r="E12" s="259" t="str">
        <f t="shared" si="0"/>
        <v>A5700001104903111</v>
      </c>
      <c r="F12" s="260">
        <v>11242100</v>
      </c>
      <c r="G12" s="260">
        <v>7003965.2199999997</v>
      </c>
    </row>
    <row r="13" spans="1:7" x14ac:dyDescent="0.2">
      <c r="A13" s="259" t="s">
        <v>28</v>
      </c>
      <c r="B13" s="259" t="s">
        <v>811</v>
      </c>
      <c r="C13" s="259" t="s">
        <v>31</v>
      </c>
      <c r="D13" s="259" t="s">
        <v>528</v>
      </c>
      <c r="E13" s="259" t="str">
        <f t="shared" si="0"/>
        <v>A5700001104903113</v>
      </c>
      <c r="F13" s="260">
        <v>180000</v>
      </c>
      <c r="G13" s="260">
        <v>153330.28</v>
      </c>
    </row>
    <row r="14" spans="1:7" x14ac:dyDescent="0.2">
      <c r="A14" s="259" t="s">
        <v>28</v>
      </c>
      <c r="B14" s="259" t="s">
        <v>811</v>
      </c>
      <c r="C14" s="259" t="s">
        <v>31</v>
      </c>
      <c r="D14" s="259" t="s">
        <v>816</v>
      </c>
      <c r="E14" s="259" t="str">
        <f t="shared" si="0"/>
        <v>A5700001104903114</v>
      </c>
      <c r="F14" s="260">
        <v>0</v>
      </c>
      <c r="G14" s="260">
        <v>0</v>
      </c>
    </row>
    <row r="15" spans="1:7" x14ac:dyDescent="0.2">
      <c r="A15" s="259" t="s">
        <v>28</v>
      </c>
      <c r="B15" s="259" t="s">
        <v>811</v>
      </c>
      <c r="C15" s="259" t="s">
        <v>31</v>
      </c>
      <c r="D15" s="259" t="s">
        <v>529</v>
      </c>
      <c r="E15" s="259" t="str">
        <f t="shared" si="0"/>
        <v>A5700001104903121</v>
      </c>
      <c r="F15" s="260">
        <v>433500</v>
      </c>
      <c r="G15" s="260">
        <v>179521.3</v>
      </c>
    </row>
    <row r="16" spans="1:7" x14ac:dyDescent="0.2">
      <c r="A16" s="259" t="s">
        <v>28</v>
      </c>
      <c r="B16" s="259" t="s">
        <v>811</v>
      </c>
      <c r="C16" s="259" t="s">
        <v>31</v>
      </c>
      <c r="D16" s="259" t="s">
        <v>817</v>
      </c>
      <c r="E16" s="259" t="str">
        <f t="shared" si="0"/>
        <v>A5700001104903131</v>
      </c>
      <c r="F16" s="260">
        <v>100</v>
      </c>
      <c r="G16" s="260">
        <v>0</v>
      </c>
    </row>
    <row r="17" spans="1:7" x14ac:dyDescent="0.2">
      <c r="A17" s="259" t="s">
        <v>28</v>
      </c>
      <c r="B17" s="259" t="s">
        <v>811</v>
      </c>
      <c r="C17" s="259" t="s">
        <v>31</v>
      </c>
      <c r="D17" s="259" t="s">
        <v>530</v>
      </c>
      <c r="E17" s="259" t="str">
        <f t="shared" si="0"/>
        <v>A5700001104903132</v>
      </c>
      <c r="F17" s="260">
        <v>1837000</v>
      </c>
      <c r="G17" s="260">
        <v>1152463.95</v>
      </c>
    </row>
    <row r="18" spans="1:7" x14ac:dyDescent="0.2">
      <c r="A18" s="259" t="s">
        <v>28</v>
      </c>
      <c r="B18" s="259" t="s">
        <v>811</v>
      </c>
      <c r="C18" s="259" t="s">
        <v>31</v>
      </c>
      <c r="D18" s="259" t="s">
        <v>510</v>
      </c>
      <c r="E18" s="259" t="str">
        <f t="shared" si="0"/>
        <v>A5700001104903211</v>
      </c>
      <c r="F18" s="260">
        <v>410000</v>
      </c>
      <c r="G18" s="260">
        <v>219445.53</v>
      </c>
    </row>
    <row r="19" spans="1:7" x14ac:dyDescent="0.2">
      <c r="A19" s="259" t="s">
        <v>28</v>
      </c>
      <c r="B19" s="259" t="s">
        <v>811</v>
      </c>
      <c r="C19" s="259" t="s">
        <v>31</v>
      </c>
      <c r="D19" s="259" t="s">
        <v>531</v>
      </c>
      <c r="E19" s="259" t="str">
        <f t="shared" si="0"/>
        <v>A5700001104903212</v>
      </c>
      <c r="F19" s="260">
        <v>372000</v>
      </c>
      <c r="G19" s="260">
        <v>181627.01</v>
      </c>
    </row>
    <row r="20" spans="1:7" x14ac:dyDescent="0.2">
      <c r="A20" s="259" t="s">
        <v>28</v>
      </c>
      <c r="B20" s="259" t="s">
        <v>811</v>
      </c>
      <c r="C20" s="259" t="s">
        <v>31</v>
      </c>
      <c r="D20" s="259" t="s">
        <v>532</v>
      </c>
      <c r="E20" s="259" t="str">
        <f t="shared" si="0"/>
        <v>A5700001104903213</v>
      </c>
      <c r="F20" s="260">
        <v>33089</v>
      </c>
      <c r="G20" s="260">
        <v>13649.81</v>
      </c>
    </row>
    <row r="21" spans="1:7" x14ac:dyDescent="0.2">
      <c r="A21" s="259" t="s">
        <v>28</v>
      </c>
      <c r="B21" s="259" t="s">
        <v>811</v>
      </c>
      <c r="C21" s="259" t="s">
        <v>31</v>
      </c>
      <c r="D21" s="259" t="s">
        <v>533</v>
      </c>
      <c r="E21" s="259" t="str">
        <f t="shared" si="0"/>
        <v>A5700001104903214</v>
      </c>
      <c r="F21" s="260">
        <v>15000</v>
      </c>
      <c r="G21" s="260">
        <v>6722.17</v>
      </c>
    </row>
    <row r="22" spans="1:7" x14ac:dyDescent="0.2">
      <c r="A22" s="259" t="s">
        <v>28</v>
      </c>
      <c r="B22" s="259" t="s">
        <v>811</v>
      </c>
      <c r="C22" s="259" t="s">
        <v>31</v>
      </c>
      <c r="D22" s="259" t="s">
        <v>534</v>
      </c>
      <c r="E22" s="259" t="str">
        <f t="shared" si="0"/>
        <v>A5700001104903221</v>
      </c>
      <c r="F22" s="260">
        <v>155000</v>
      </c>
      <c r="G22" s="260">
        <v>47661.04</v>
      </c>
    </row>
    <row r="23" spans="1:7" x14ac:dyDescent="0.2">
      <c r="A23" s="259" t="s">
        <v>28</v>
      </c>
      <c r="B23" s="259" t="s">
        <v>811</v>
      </c>
      <c r="C23" s="259" t="s">
        <v>31</v>
      </c>
      <c r="D23" s="259" t="s">
        <v>535</v>
      </c>
      <c r="E23" s="259" t="str">
        <f t="shared" si="0"/>
        <v>A5700001104903223</v>
      </c>
      <c r="F23" s="260">
        <v>1250000</v>
      </c>
      <c r="G23" s="260">
        <v>393872.36</v>
      </c>
    </row>
    <row r="24" spans="1:7" x14ac:dyDescent="0.2">
      <c r="A24" s="259" t="s">
        <v>28</v>
      </c>
      <c r="B24" s="259" t="s">
        <v>811</v>
      </c>
      <c r="C24" s="259" t="s">
        <v>31</v>
      </c>
      <c r="D24" s="259" t="s">
        <v>570</v>
      </c>
      <c r="E24" s="259" t="str">
        <f t="shared" si="0"/>
        <v>A5700001104903224</v>
      </c>
      <c r="F24" s="260">
        <v>59725</v>
      </c>
      <c r="G24" s="260">
        <v>27470.92</v>
      </c>
    </row>
    <row r="25" spans="1:7" x14ac:dyDescent="0.2">
      <c r="A25" s="259" t="s">
        <v>28</v>
      </c>
      <c r="B25" s="259" t="s">
        <v>811</v>
      </c>
      <c r="C25" s="259" t="s">
        <v>31</v>
      </c>
      <c r="D25" s="259" t="s">
        <v>536</v>
      </c>
      <c r="E25" s="259" t="str">
        <f t="shared" si="0"/>
        <v>A5700001104903225</v>
      </c>
      <c r="F25" s="260">
        <v>14000</v>
      </c>
      <c r="G25" s="260">
        <v>1088.75</v>
      </c>
    </row>
    <row r="26" spans="1:7" x14ac:dyDescent="0.2">
      <c r="A26" s="259" t="s">
        <v>28</v>
      </c>
      <c r="B26" s="259" t="s">
        <v>811</v>
      </c>
      <c r="C26" s="259" t="s">
        <v>31</v>
      </c>
      <c r="D26" s="259" t="s">
        <v>571</v>
      </c>
      <c r="E26" s="259" t="str">
        <f t="shared" si="0"/>
        <v>A5700001104903227</v>
      </c>
      <c r="F26" s="260">
        <v>6000</v>
      </c>
      <c r="G26" s="260">
        <v>0</v>
      </c>
    </row>
    <row r="27" spans="1:7" x14ac:dyDescent="0.2">
      <c r="A27" s="259" t="s">
        <v>28</v>
      </c>
      <c r="B27" s="259" t="s">
        <v>811</v>
      </c>
      <c r="C27" s="259" t="s">
        <v>31</v>
      </c>
      <c r="D27" s="259" t="s">
        <v>537</v>
      </c>
      <c r="E27" s="259" t="str">
        <f t="shared" si="0"/>
        <v>A5700001104903231</v>
      </c>
      <c r="F27" s="260">
        <v>270000</v>
      </c>
      <c r="G27" s="260">
        <v>142048.99</v>
      </c>
    </row>
    <row r="28" spans="1:7" x14ac:dyDescent="0.2">
      <c r="A28" s="259" t="s">
        <v>28</v>
      </c>
      <c r="B28" s="259" t="s">
        <v>811</v>
      </c>
      <c r="C28" s="259" t="s">
        <v>31</v>
      </c>
      <c r="D28" s="259" t="s">
        <v>538</v>
      </c>
      <c r="E28" s="259" t="str">
        <f t="shared" si="0"/>
        <v>A5700001104903232</v>
      </c>
      <c r="F28" s="260">
        <v>50000</v>
      </c>
      <c r="G28" s="260">
        <v>22666.46</v>
      </c>
    </row>
    <row r="29" spans="1:7" x14ac:dyDescent="0.2">
      <c r="A29" s="259" t="s">
        <v>28</v>
      </c>
      <c r="B29" s="259" t="s">
        <v>811</v>
      </c>
      <c r="C29" s="259" t="s">
        <v>31</v>
      </c>
      <c r="D29" s="259" t="s">
        <v>539</v>
      </c>
      <c r="E29" s="259" t="str">
        <f t="shared" si="0"/>
        <v>A5700001104903233</v>
      </c>
      <c r="F29" s="260">
        <v>103723</v>
      </c>
      <c r="G29" s="260">
        <v>29904.97</v>
      </c>
    </row>
    <row r="30" spans="1:7" x14ac:dyDescent="0.2">
      <c r="A30" s="259" t="s">
        <v>28</v>
      </c>
      <c r="B30" s="259" t="s">
        <v>811</v>
      </c>
      <c r="C30" s="259" t="s">
        <v>31</v>
      </c>
      <c r="D30" s="259" t="s">
        <v>540</v>
      </c>
      <c r="E30" s="259" t="str">
        <f t="shared" si="0"/>
        <v>A5700001104903234</v>
      </c>
      <c r="F30" s="260">
        <v>99542</v>
      </c>
      <c r="G30" s="260">
        <v>48103.67</v>
      </c>
    </row>
    <row r="31" spans="1:7" x14ac:dyDescent="0.2">
      <c r="A31" s="259" t="s">
        <v>28</v>
      </c>
      <c r="B31" s="259" t="s">
        <v>811</v>
      </c>
      <c r="C31" s="259" t="s">
        <v>31</v>
      </c>
      <c r="D31" s="259" t="s">
        <v>541</v>
      </c>
      <c r="E31" s="259" t="str">
        <f t="shared" si="0"/>
        <v>A5700001104903235</v>
      </c>
      <c r="F31" s="260">
        <v>125000</v>
      </c>
      <c r="G31" s="260">
        <v>64631.6</v>
      </c>
    </row>
    <row r="32" spans="1:7" x14ac:dyDescent="0.2">
      <c r="A32" s="259" t="s">
        <v>28</v>
      </c>
      <c r="B32" s="259" t="s">
        <v>811</v>
      </c>
      <c r="C32" s="259" t="s">
        <v>31</v>
      </c>
      <c r="D32" s="259" t="s">
        <v>542</v>
      </c>
      <c r="E32" s="259" t="str">
        <f t="shared" si="0"/>
        <v>A5700001104903236</v>
      </c>
      <c r="F32" s="260">
        <v>72998</v>
      </c>
      <c r="G32" s="260">
        <v>3664.61</v>
      </c>
    </row>
    <row r="33" spans="1:7" x14ac:dyDescent="0.2">
      <c r="A33" s="259" t="s">
        <v>28</v>
      </c>
      <c r="B33" s="259" t="s">
        <v>811</v>
      </c>
      <c r="C33" s="259" t="s">
        <v>31</v>
      </c>
      <c r="D33" s="259" t="s">
        <v>511</v>
      </c>
      <c r="E33" s="259" t="str">
        <f t="shared" si="0"/>
        <v>A5700001104903237</v>
      </c>
      <c r="F33" s="260">
        <v>199084</v>
      </c>
      <c r="G33" s="260">
        <v>84275.41</v>
      </c>
    </row>
    <row r="34" spans="1:7" x14ac:dyDescent="0.2">
      <c r="A34" s="259" t="s">
        <v>28</v>
      </c>
      <c r="B34" s="259" t="s">
        <v>811</v>
      </c>
      <c r="C34" s="259" t="s">
        <v>31</v>
      </c>
      <c r="D34" s="259" t="s">
        <v>544</v>
      </c>
      <c r="E34" s="259" t="str">
        <f t="shared" si="0"/>
        <v>A5700001104903239</v>
      </c>
      <c r="F34" s="260">
        <v>480000</v>
      </c>
      <c r="G34" s="260">
        <v>405629.95</v>
      </c>
    </row>
    <row r="35" spans="1:7" x14ac:dyDescent="0.2">
      <c r="A35" s="259" t="s">
        <v>28</v>
      </c>
      <c r="B35" s="259" t="s">
        <v>811</v>
      </c>
      <c r="C35" s="259" t="s">
        <v>31</v>
      </c>
      <c r="D35" s="259" t="s">
        <v>545</v>
      </c>
      <c r="E35" s="259" t="str">
        <f t="shared" si="0"/>
        <v>A5700001104903241</v>
      </c>
      <c r="F35" s="260">
        <v>10000</v>
      </c>
      <c r="G35" s="260">
        <v>720.66</v>
      </c>
    </row>
    <row r="36" spans="1:7" x14ac:dyDescent="0.2">
      <c r="A36" s="259" t="s">
        <v>28</v>
      </c>
      <c r="B36" s="259" t="s">
        <v>811</v>
      </c>
      <c r="C36" s="259" t="s">
        <v>31</v>
      </c>
      <c r="D36" s="259" t="s">
        <v>546</v>
      </c>
      <c r="E36" s="259" t="str">
        <f t="shared" si="0"/>
        <v>A5700001104903291</v>
      </c>
      <c r="F36" s="260">
        <v>15000</v>
      </c>
      <c r="G36" s="260">
        <v>482.71</v>
      </c>
    </row>
    <row r="37" spans="1:7" x14ac:dyDescent="0.2">
      <c r="A37" s="259" t="s">
        <v>28</v>
      </c>
      <c r="B37" s="259" t="s">
        <v>811</v>
      </c>
      <c r="C37" s="259" t="s">
        <v>31</v>
      </c>
      <c r="D37" s="259" t="s">
        <v>547</v>
      </c>
      <c r="E37" s="259" t="str">
        <f t="shared" si="0"/>
        <v>A5700001104903292</v>
      </c>
      <c r="F37" s="260">
        <v>13272</v>
      </c>
      <c r="G37" s="260">
        <v>2355.87</v>
      </c>
    </row>
    <row r="38" spans="1:7" x14ac:dyDescent="0.2">
      <c r="A38" s="259" t="s">
        <v>28</v>
      </c>
      <c r="B38" s="259" t="s">
        <v>811</v>
      </c>
      <c r="C38" s="259" t="s">
        <v>31</v>
      </c>
      <c r="D38" s="259" t="s">
        <v>548</v>
      </c>
      <c r="E38" s="259" t="str">
        <f t="shared" si="0"/>
        <v>A5700001104903293</v>
      </c>
      <c r="F38" s="260">
        <v>66361</v>
      </c>
      <c r="G38" s="260">
        <v>13007.56</v>
      </c>
    </row>
    <row r="39" spans="1:7" x14ac:dyDescent="0.2">
      <c r="A39" s="259" t="s">
        <v>28</v>
      </c>
      <c r="B39" s="259" t="s">
        <v>811</v>
      </c>
      <c r="C39" s="259" t="s">
        <v>31</v>
      </c>
      <c r="D39" s="259" t="s">
        <v>818</v>
      </c>
      <c r="E39" s="259" t="str">
        <f t="shared" si="0"/>
        <v>A5700001104903294</v>
      </c>
      <c r="F39" s="260">
        <v>113345</v>
      </c>
      <c r="G39" s="260">
        <v>454</v>
      </c>
    </row>
    <row r="40" spans="1:7" x14ac:dyDescent="0.2">
      <c r="A40" s="259" t="s">
        <v>28</v>
      </c>
      <c r="B40" s="259" t="s">
        <v>811</v>
      </c>
      <c r="C40" s="259" t="s">
        <v>31</v>
      </c>
      <c r="D40" s="259" t="s">
        <v>549</v>
      </c>
      <c r="E40" s="259" t="str">
        <f t="shared" si="0"/>
        <v>A5700001104903295</v>
      </c>
      <c r="F40" s="260">
        <v>68817</v>
      </c>
      <c r="G40" s="260">
        <v>34828.160000000003</v>
      </c>
    </row>
    <row r="41" spans="1:7" x14ac:dyDescent="0.2">
      <c r="A41" s="259" t="s">
        <v>28</v>
      </c>
      <c r="B41" s="259" t="s">
        <v>811</v>
      </c>
      <c r="C41" s="259" t="s">
        <v>31</v>
      </c>
      <c r="D41" s="259" t="s">
        <v>550</v>
      </c>
      <c r="E41" s="259" t="str">
        <f t="shared" si="0"/>
        <v>A5700001104903299</v>
      </c>
      <c r="F41" s="260">
        <v>13272</v>
      </c>
      <c r="G41" s="260">
        <v>130.30000000000001</v>
      </c>
    </row>
    <row r="42" spans="1:7" x14ac:dyDescent="0.2">
      <c r="A42" s="259" t="s">
        <v>28</v>
      </c>
      <c r="B42" s="259" t="s">
        <v>811</v>
      </c>
      <c r="C42" s="259" t="s">
        <v>31</v>
      </c>
      <c r="D42" s="259" t="s">
        <v>551</v>
      </c>
      <c r="E42" s="259" t="str">
        <f t="shared" si="0"/>
        <v>A5700001104903431</v>
      </c>
      <c r="F42" s="260">
        <v>4000</v>
      </c>
      <c r="G42" s="260">
        <v>801.03</v>
      </c>
    </row>
    <row r="43" spans="1:7" x14ac:dyDescent="0.2">
      <c r="A43" s="259" t="s">
        <v>28</v>
      </c>
      <c r="B43" s="259" t="s">
        <v>811</v>
      </c>
      <c r="C43" s="259" t="s">
        <v>31</v>
      </c>
      <c r="D43" s="259" t="s">
        <v>813</v>
      </c>
      <c r="E43" s="259" t="str">
        <f t="shared" si="0"/>
        <v>A5700001104903433</v>
      </c>
      <c r="F43" s="260">
        <v>3000</v>
      </c>
      <c r="G43" s="260">
        <v>117.13</v>
      </c>
    </row>
    <row r="44" spans="1:7" x14ac:dyDescent="0.2">
      <c r="A44" s="259" t="s">
        <v>28</v>
      </c>
      <c r="B44" s="259" t="s">
        <v>811</v>
      </c>
      <c r="C44" s="259" t="s">
        <v>31</v>
      </c>
      <c r="D44" s="259" t="s">
        <v>819</v>
      </c>
      <c r="E44" s="259" t="str">
        <f t="shared" si="0"/>
        <v>A5700001104903434</v>
      </c>
      <c r="F44" s="260">
        <v>2500</v>
      </c>
      <c r="G44" s="260">
        <v>33.92</v>
      </c>
    </row>
    <row r="45" spans="1:7" x14ac:dyDescent="0.2">
      <c r="A45" s="259" t="s">
        <v>28</v>
      </c>
      <c r="B45" s="259" t="s">
        <v>811</v>
      </c>
      <c r="C45" s="259" t="s">
        <v>31</v>
      </c>
      <c r="D45" s="259" t="s">
        <v>820</v>
      </c>
      <c r="E45" s="259" t="str">
        <f t="shared" si="0"/>
        <v>A5700001104903721</v>
      </c>
      <c r="F45" s="260">
        <v>35000</v>
      </c>
      <c r="G45" s="260">
        <v>1305</v>
      </c>
    </row>
    <row r="46" spans="1:7" x14ac:dyDescent="0.2">
      <c r="A46" s="259" t="s">
        <v>28</v>
      </c>
      <c r="B46" s="259" t="s">
        <v>811</v>
      </c>
      <c r="C46" s="259" t="s">
        <v>31</v>
      </c>
      <c r="D46" s="259" t="s">
        <v>821</v>
      </c>
      <c r="E46" s="259" t="str">
        <f t="shared" si="0"/>
        <v>A5700001104903722</v>
      </c>
      <c r="F46" s="260">
        <v>50000</v>
      </c>
      <c r="G46" s="260">
        <v>14521.35</v>
      </c>
    </row>
    <row r="47" spans="1:7" x14ac:dyDescent="0.2">
      <c r="A47" s="259" t="s">
        <v>28</v>
      </c>
      <c r="B47" s="259" t="s">
        <v>811</v>
      </c>
      <c r="C47" s="259" t="s">
        <v>31</v>
      </c>
      <c r="D47" s="259" t="s">
        <v>552</v>
      </c>
      <c r="E47" s="259" t="str">
        <f t="shared" si="0"/>
        <v>A5700001104904221</v>
      </c>
      <c r="F47" s="260">
        <v>50000</v>
      </c>
      <c r="G47" s="260">
        <v>6646.99</v>
      </c>
    </row>
    <row r="48" spans="1:7" x14ac:dyDescent="0.2">
      <c r="A48" s="259" t="s">
        <v>28</v>
      </c>
      <c r="B48" s="259" t="s">
        <v>811</v>
      </c>
      <c r="C48" s="259" t="s">
        <v>31</v>
      </c>
      <c r="D48" s="259" t="s">
        <v>559</v>
      </c>
      <c r="E48" s="259" t="str">
        <f t="shared" si="0"/>
        <v>A5700001104904222</v>
      </c>
      <c r="F48" s="260">
        <v>30000</v>
      </c>
      <c r="G48" s="260">
        <v>11768.75</v>
      </c>
    </row>
    <row r="49" spans="1:7" x14ac:dyDescent="0.2">
      <c r="A49" s="259" t="s">
        <v>28</v>
      </c>
      <c r="B49" s="259" t="s">
        <v>811</v>
      </c>
      <c r="C49" s="259" t="s">
        <v>31</v>
      </c>
      <c r="D49" s="259" t="s">
        <v>822</v>
      </c>
      <c r="E49" s="259" t="str">
        <f t="shared" si="0"/>
        <v>A5700001104904223</v>
      </c>
      <c r="F49" s="260">
        <v>40000</v>
      </c>
      <c r="G49" s="260">
        <v>1681.25</v>
      </c>
    </row>
    <row r="50" spans="1:7" x14ac:dyDescent="0.2">
      <c r="A50" s="259" t="s">
        <v>28</v>
      </c>
      <c r="B50" s="259" t="s">
        <v>811</v>
      </c>
      <c r="C50" s="259" t="s">
        <v>31</v>
      </c>
      <c r="D50" s="259" t="s">
        <v>823</v>
      </c>
      <c r="E50" s="259" t="str">
        <f t="shared" si="0"/>
        <v>A5700001104904225</v>
      </c>
      <c r="F50" s="260">
        <v>3000</v>
      </c>
      <c r="G50" s="260">
        <v>0</v>
      </c>
    </row>
    <row r="51" spans="1:7" x14ac:dyDescent="0.2">
      <c r="A51" s="259" t="s">
        <v>28</v>
      </c>
      <c r="B51" s="259" t="s">
        <v>811</v>
      </c>
      <c r="C51" s="259" t="s">
        <v>31</v>
      </c>
      <c r="D51" s="259" t="s">
        <v>824</v>
      </c>
      <c r="E51" s="259" t="str">
        <f t="shared" si="0"/>
        <v>A5700001104904227</v>
      </c>
      <c r="F51" s="260">
        <v>25000</v>
      </c>
      <c r="G51" s="260">
        <v>515.5</v>
      </c>
    </row>
    <row r="52" spans="1:7" x14ac:dyDescent="0.2">
      <c r="A52" s="259" t="s">
        <v>295</v>
      </c>
      <c r="B52" s="259" t="s">
        <v>811</v>
      </c>
      <c r="C52" s="259" t="s">
        <v>296</v>
      </c>
      <c r="D52" s="259" t="s">
        <v>537</v>
      </c>
      <c r="E52" s="259" t="str">
        <f t="shared" si="0"/>
        <v>A5700011104543231</v>
      </c>
      <c r="F52" s="260">
        <v>13300</v>
      </c>
      <c r="G52" s="260">
        <v>0</v>
      </c>
    </row>
    <row r="53" spans="1:7" x14ac:dyDescent="0.2">
      <c r="A53" s="259" t="s">
        <v>295</v>
      </c>
      <c r="B53" s="259" t="s">
        <v>811</v>
      </c>
      <c r="C53" s="259" t="s">
        <v>296</v>
      </c>
      <c r="D53" s="259" t="s">
        <v>511</v>
      </c>
      <c r="E53" s="259" t="str">
        <f t="shared" si="0"/>
        <v>A5700011104543237</v>
      </c>
      <c r="F53" s="260">
        <v>11500</v>
      </c>
      <c r="G53" s="260">
        <v>0</v>
      </c>
    </row>
    <row r="54" spans="1:7" x14ac:dyDescent="0.2">
      <c r="A54" s="259" t="s">
        <v>295</v>
      </c>
      <c r="B54" s="259" t="s">
        <v>811</v>
      </c>
      <c r="C54" s="259" t="s">
        <v>296</v>
      </c>
      <c r="D54" s="259" t="s">
        <v>546</v>
      </c>
      <c r="E54" s="259" t="str">
        <f t="shared" si="0"/>
        <v>A5700011104543291</v>
      </c>
      <c r="F54" s="260">
        <v>8000</v>
      </c>
      <c r="G54" s="260">
        <v>363.24</v>
      </c>
    </row>
    <row r="55" spans="1:7" x14ac:dyDescent="0.2">
      <c r="A55" s="259" t="s">
        <v>295</v>
      </c>
      <c r="B55" s="259" t="s">
        <v>811</v>
      </c>
      <c r="C55" s="259" t="s">
        <v>296</v>
      </c>
      <c r="D55" s="259" t="s">
        <v>818</v>
      </c>
      <c r="E55" s="259" t="str">
        <f t="shared" si="0"/>
        <v>A5700011104543294</v>
      </c>
      <c r="F55" s="260">
        <v>106000</v>
      </c>
      <c r="G55" s="260">
        <v>88579.199999999997</v>
      </c>
    </row>
    <row r="56" spans="1:7" x14ac:dyDescent="0.2">
      <c r="A56" s="259" t="s">
        <v>295</v>
      </c>
      <c r="B56" s="259" t="s">
        <v>811</v>
      </c>
      <c r="C56" s="259" t="s">
        <v>296</v>
      </c>
      <c r="D56" s="259" t="s">
        <v>825</v>
      </c>
      <c r="E56" s="259" t="str">
        <f t="shared" si="0"/>
        <v>A5700011104543611</v>
      </c>
      <c r="F56" s="260">
        <v>950000</v>
      </c>
      <c r="G56" s="260">
        <v>0</v>
      </c>
    </row>
    <row r="57" spans="1:7" x14ac:dyDescent="0.2">
      <c r="A57" s="259" t="s">
        <v>295</v>
      </c>
      <c r="B57" s="259" t="s">
        <v>811</v>
      </c>
      <c r="C57" s="259" t="s">
        <v>296</v>
      </c>
      <c r="D57" s="259" t="s">
        <v>826</v>
      </c>
      <c r="E57" s="259" t="str">
        <f t="shared" si="0"/>
        <v>A5700011104543631</v>
      </c>
      <c r="F57" s="260">
        <v>181950</v>
      </c>
      <c r="G57" s="260">
        <v>0</v>
      </c>
    </row>
    <row r="58" spans="1:7" x14ac:dyDescent="0.2">
      <c r="A58" s="259" t="s">
        <v>235</v>
      </c>
      <c r="B58" s="259" t="s">
        <v>811</v>
      </c>
      <c r="C58" s="259" t="s">
        <v>101</v>
      </c>
      <c r="D58" s="259" t="s">
        <v>526</v>
      </c>
      <c r="E58" s="259" t="str">
        <f t="shared" si="0"/>
        <v>A5700171104523111</v>
      </c>
      <c r="F58" s="260">
        <v>12870000</v>
      </c>
      <c r="G58" s="260">
        <v>7614052.8499999996</v>
      </c>
    </row>
    <row r="59" spans="1:7" x14ac:dyDescent="0.2">
      <c r="A59" s="259" t="s">
        <v>235</v>
      </c>
      <c r="B59" s="259" t="s">
        <v>811</v>
      </c>
      <c r="C59" s="259" t="s">
        <v>101</v>
      </c>
      <c r="D59" s="259" t="s">
        <v>528</v>
      </c>
      <c r="E59" s="259" t="str">
        <f t="shared" si="0"/>
        <v>A5700171104523113</v>
      </c>
      <c r="F59" s="260">
        <v>360000</v>
      </c>
      <c r="G59" s="260">
        <v>283160.46999999997</v>
      </c>
    </row>
    <row r="60" spans="1:7" x14ac:dyDescent="0.2">
      <c r="A60" s="259" t="s">
        <v>235</v>
      </c>
      <c r="B60" s="259" t="s">
        <v>811</v>
      </c>
      <c r="C60" s="259" t="s">
        <v>101</v>
      </c>
      <c r="D60" s="259" t="s">
        <v>816</v>
      </c>
      <c r="E60" s="259" t="str">
        <f t="shared" si="0"/>
        <v>A5700171104523114</v>
      </c>
      <c r="F60" s="260">
        <v>0</v>
      </c>
      <c r="G60" s="260">
        <v>0</v>
      </c>
    </row>
    <row r="61" spans="1:7" x14ac:dyDescent="0.2">
      <c r="A61" s="259" t="s">
        <v>235</v>
      </c>
      <c r="B61" s="259" t="s">
        <v>811</v>
      </c>
      <c r="C61" s="259" t="s">
        <v>101</v>
      </c>
      <c r="D61" s="259" t="s">
        <v>529</v>
      </c>
      <c r="E61" s="259" t="str">
        <f t="shared" si="0"/>
        <v>A5700171104523121</v>
      </c>
      <c r="F61" s="260">
        <v>630000</v>
      </c>
      <c r="G61" s="260">
        <v>262292.86</v>
      </c>
    </row>
    <row r="62" spans="1:7" x14ac:dyDescent="0.2">
      <c r="A62" s="259" t="s">
        <v>235</v>
      </c>
      <c r="B62" s="259" t="s">
        <v>811</v>
      </c>
      <c r="C62" s="259" t="s">
        <v>101</v>
      </c>
      <c r="D62" s="259" t="s">
        <v>817</v>
      </c>
      <c r="E62" s="259" t="str">
        <f t="shared" si="0"/>
        <v>A5700171104523131</v>
      </c>
      <c r="F62" s="260">
        <v>40000</v>
      </c>
      <c r="G62" s="260">
        <v>18255.95</v>
      </c>
    </row>
    <row r="63" spans="1:7" x14ac:dyDescent="0.2">
      <c r="A63" s="259" t="s">
        <v>235</v>
      </c>
      <c r="B63" s="259" t="s">
        <v>811</v>
      </c>
      <c r="C63" s="259" t="s">
        <v>101</v>
      </c>
      <c r="D63" s="259" t="s">
        <v>530</v>
      </c>
      <c r="E63" s="259" t="str">
        <f t="shared" si="0"/>
        <v>A5700171104523132</v>
      </c>
      <c r="F63" s="260">
        <v>2210000</v>
      </c>
      <c r="G63" s="260">
        <v>1260337.73</v>
      </c>
    </row>
    <row r="64" spans="1:7" x14ac:dyDescent="0.2">
      <c r="A64" s="259" t="s">
        <v>235</v>
      </c>
      <c r="B64" s="259" t="s">
        <v>811</v>
      </c>
      <c r="C64" s="259" t="s">
        <v>101</v>
      </c>
      <c r="D64" s="259" t="s">
        <v>510</v>
      </c>
      <c r="E64" s="259" t="str">
        <f t="shared" si="0"/>
        <v>A5700171104523211</v>
      </c>
      <c r="F64" s="260">
        <v>300000</v>
      </c>
      <c r="G64" s="260">
        <v>130145.28</v>
      </c>
    </row>
    <row r="65" spans="1:7" x14ac:dyDescent="0.2">
      <c r="A65" s="259" t="s">
        <v>235</v>
      </c>
      <c r="B65" s="259" t="s">
        <v>811</v>
      </c>
      <c r="C65" s="259" t="s">
        <v>101</v>
      </c>
      <c r="D65" s="259" t="s">
        <v>531</v>
      </c>
      <c r="E65" s="259" t="str">
        <f t="shared" si="0"/>
        <v>A5700171104523212</v>
      </c>
      <c r="F65" s="260">
        <v>400000</v>
      </c>
      <c r="G65" s="260">
        <v>211542.11</v>
      </c>
    </row>
    <row r="66" spans="1:7" x14ac:dyDescent="0.2">
      <c r="A66" s="259" t="s">
        <v>235</v>
      </c>
      <c r="B66" s="259" t="s">
        <v>811</v>
      </c>
      <c r="C66" s="259" t="s">
        <v>101</v>
      </c>
      <c r="D66" s="259" t="s">
        <v>532</v>
      </c>
      <c r="E66" s="259" t="str">
        <f t="shared" si="0"/>
        <v>A5700171104523213</v>
      </c>
      <c r="F66" s="260">
        <v>50000</v>
      </c>
      <c r="G66" s="260">
        <v>2755.5</v>
      </c>
    </row>
    <row r="67" spans="1:7" x14ac:dyDescent="0.2">
      <c r="A67" s="259" t="s">
        <v>235</v>
      </c>
      <c r="B67" s="259" t="s">
        <v>811</v>
      </c>
      <c r="C67" s="259" t="s">
        <v>101</v>
      </c>
      <c r="D67" s="259" t="s">
        <v>534</v>
      </c>
      <c r="E67" s="259" t="str">
        <f t="shared" ref="E67:E130" si="1">CONCATENATE(A67,B67,C67,D67)</f>
        <v>A5700171104523221</v>
      </c>
      <c r="F67" s="260">
        <v>100000</v>
      </c>
      <c r="G67" s="260">
        <v>50749.45</v>
      </c>
    </row>
    <row r="68" spans="1:7" x14ac:dyDescent="0.2">
      <c r="A68" s="259" t="s">
        <v>235</v>
      </c>
      <c r="B68" s="259" t="s">
        <v>811</v>
      </c>
      <c r="C68" s="259" t="s">
        <v>101</v>
      </c>
      <c r="D68" s="259" t="s">
        <v>535</v>
      </c>
      <c r="E68" s="259" t="str">
        <f t="shared" si="1"/>
        <v>A5700171104523223</v>
      </c>
      <c r="F68" s="260">
        <v>1115000</v>
      </c>
      <c r="G68" s="260">
        <v>396712.63</v>
      </c>
    </row>
    <row r="69" spans="1:7" x14ac:dyDescent="0.2">
      <c r="A69" s="259" t="s">
        <v>235</v>
      </c>
      <c r="B69" s="259" t="s">
        <v>811</v>
      </c>
      <c r="C69" s="259" t="s">
        <v>101</v>
      </c>
      <c r="D69" s="259" t="s">
        <v>570</v>
      </c>
      <c r="E69" s="259" t="str">
        <f t="shared" si="1"/>
        <v>A5700171104523224</v>
      </c>
      <c r="F69" s="260">
        <v>53089</v>
      </c>
      <c r="G69" s="260">
        <v>15253.14</v>
      </c>
    </row>
    <row r="70" spans="1:7" x14ac:dyDescent="0.2">
      <c r="A70" s="259" t="s">
        <v>235</v>
      </c>
      <c r="B70" s="259" t="s">
        <v>811</v>
      </c>
      <c r="C70" s="259" t="s">
        <v>101</v>
      </c>
      <c r="D70" s="259" t="s">
        <v>536</v>
      </c>
      <c r="E70" s="259" t="str">
        <f t="shared" si="1"/>
        <v>A5700171104523225</v>
      </c>
      <c r="F70" s="260">
        <v>8627</v>
      </c>
      <c r="G70" s="260">
        <v>2650.06</v>
      </c>
    </row>
    <row r="71" spans="1:7" x14ac:dyDescent="0.2">
      <c r="A71" s="259" t="s">
        <v>235</v>
      </c>
      <c r="B71" s="259" t="s">
        <v>811</v>
      </c>
      <c r="C71" s="259" t="s">
        <v>101</v>
      </c>
      <c r="D71" s="259" t="s">
        <v>571</v>
      </c>
      <c r="E71" s="259" t="str">
        <f t="shared" si="1"/>
        <v>A5700171104523227</v>
      </c>
      <c r="F71" s="260">
        <v>2750000</v>
      </c>
      <c r="G71" s="260">
        <v>125555</v>
      </c>
    </row>
    <row r="72" spans="1:7" x14ac:dyDescent="0.2">
      <c r="A72" s="259" t="s">
        <v>235</v>
      </c>
      <c r="B72" s="259" t="s">
        <v>811</v>
      </c>
      <c r="C72" s="259" t="s">
        <v>101</v>
      </c>
      <c r="D72" s="259" t="s">
        <v>537</v>
      </c>
      <c r="E72" s="259" t="str">
        <f t="shared" si="1"/>
        <v>A5700171104523231</v>
      </c>
      <c r="F72" s="260">
        <v>1300000</v>
      </c>
      <c r="G72" s="260">
        <v>448665.84</v>
      </c>
    </row>
    <row r="73" spans="1:7" x14ac:dyDescent="0.2">
      <c r="A73" s="259" t="s">
        <v>235</v>
      </c>
      <c r="B73" s="259" t="s">
        <v>811</v>
      </c>
      <c r="C73" s="259" t="s">
        <v>101</v>
      </c>
      <c r="D73" s="259" t="s">
        <v>538</v>
      </c>
      <c r="E73" s="259" t="str">
        <f t="shared" si="1"/>
        <v>A5700171104523232</v>
      </c>
      <c r="F73" s="260">
        <v>1950777</v>
      </c>
      <c r="G73" s="260">
        <v>366981.05</v>
      </c>
    </row>
    <row r="74" spans="1:7" x14ac:dyDescent="0.2">
      <c r="A74" s="259" t="s">
        <v>235</v>
      </c>
      <c r="B74" s="259" t="s">
        <v>811</v>
      </c>
      <c r="C74" s="259" t="s">
        <v>101</v>
      </c>
      <c r="D74" s="259" t="s">
        <v>539</v>
      </c>
      <c r="E74" s="259" t="str">
        <f t="shared" si="1"/>
        <v>A5700171104523233</v>
      </c>
      <c r="F74" s="260">
        <v>15000</v>
      </c>
      <c r="G74" s="260">
        <v>300</v>
      </c>
    </row>
    <row r="75" spans="1:7" x14ac:dyDescent="0.2">
      <c r="A75" s="259" t="s">
        <v>235</v>
      </c>
      <c r="B75" s="259" t="s">
        <v>811</v>
      </c>
      <c r="C75" s="259" t="s">
        <v>101</v>
      </c>
      <c r="D75" s="259" t="s">
        <v>540</v>
      </c>
      <c r="E75" s="259" t="str">
        <f t="shared" si="1"/>
        <v>A5700171104523234</v>
      </c>
      <c r="F75" s="260">
        <v>382723</v>
      </c>
      <c r="G75" s="260">
        <v>55605.59</v>
      </c>
    </row>
    <row r="76" spans="1:7" x14ac:dyDescent="0.2">
      <c r="A76" s="259" t="s">
        <v>235</v>
      </c>
      <c r="B76" s="259" t="s">
        <v>811</v>
      </c>
      <c r="C76" s="259" t="s">
        <v>101</v>
      </c>
      <c r="D76" s="259" t="s">
        <v>541</v>
      </c>
      <c r="E76" s="259" t="str">
        <f t="shared" si="1"/>
        <v>A5700171104523235</v>
      </c>
      <c r="F76" s="260">
        <v>751200</v>
      </c>
      <c r="G76" s="260">
        <v>369678.48</v>
      </c>
    </row>
    <row r="77" spans="1:7" x14ac:dyDescent="0.2">
      <c r="A77" s="259" t="s">
        <v>235</v>
      </c>
      <c r="B77" s="259" t="s">
        <v>811</v>
      </c>
      <c r="C77" s="259" t="s">
        <v>101</v>
      </c>
      <c r="D77" s="259" t="s">
        <v>542</v>
      </c>
      <c r="E77" s="259" t="str">
        <f t="shared" si="1"/>
        <v>A5700171104523236</v>
      </c>
      <c r="F77" s="260">
        <v>66300</v>
      </c>
      <c r="G77" s="260">
        <v>11195.88</v>
      </c>
    </row>
    <row r="78" spans="1:7" x14ac:dyDescent="0.2">
      <c r="A78" s="259" t="s">
        <v>235</v>
      </c>
      <c r="B78" s="259" t="s">
        <v>811</v>
      </c>
      <c r="C78" s="259" t="s">
        <v>101</v>
      </c>
      <c r="D78" s="259" t="s">
        <v>511</v>
      </c>
      <c r="E78" s="259" t="str">
        <f t="shared" si="1"/>
        <v>A5700171104523237</v>
      </c>
      <c r="F78" s="260">
        <v>209700</v>
      </c>
      <c r="G78" s="260">
        <v>47160.94</v>
      </c>
    </row>
    <row r="79" spans="1:7" x14ac:dyDescent="0.2">
      <c r="A79" s="259" t="s">
        <v>235</v>
      </c>
      <c r="B79" s="259" t="s">
        <v>811</v>
      </c>
      <c r="C79" s="259" t="s">
        <v>101</v>
      </c>
      <c r="D79" s="259" t="s">
        <v>543</v>
      </c>
      <c r="E79" s="259" t="str">
        <f t="shared" si="1"/>
        <v>A5700171104523238</v>
      </c>
      <c r="F79" s="260">
        <v>450000</v>
      </c>
      <c r="G79" s="260">
        <v>115716.74</v>
      </c>
    </row>
    <row r="80" spans="1:7" x14ac:dyDescent="0.2">
      <c r="A80" s="259" t="s">
        <v>235</v>
      </c>
      <c r="B80" s="259" t="s">
        <v>811</v>
      </c>
      <c r="C80" s="259" t="s">
        <v>101</v>
      </c>
      <c r="D80" s="259" t="s">
        <v>544</v>
      </c>
      <c r="E80" s="259" t="str">
        <f t="shared" si="1"/>
        <v>A5700171104523239</v>
      </c>
      <c r="F80" s="260">
        <v>239000</v>
      </c>
      <c r="G80" s="260">
        <v>186797.02</v>
      </c>
    </row>
    <row r="81" spans="1:7" x14ac:dyDescent="0.2">
      <c r="A81" s="259" t="s">
        <v>235</v>
      </c>
      <c r="B81" s="259" t="s">
        <v>811</v>
      </c>
      <c r="C81" s="259" t="s">
        <v>101</v>
      </c>
      <c r="D81" s="259" t="s">
        <v>545</v>
      </c>
      <c r="E81" s="259" t="str">
        <f t="shared" si="1"/>
        <v>A5700171104523241</v>
      </c>
      <c r="F81" s="260">
        <v>17254</v>
      </c>
      <c r="G81" s="260">
        <v>0</v>
      </c>
    </row>
    <row r="82" spans="1:7" x14ac:dyDescent="0.2">
      <c r="A82" s="259" t="s">
        <v>235</v>
      </c>
      <c r="B82" s="259" t="s">
        <v>811</v>
      </c>
      <c r="C82" s="259" t="s">
        <v>101</v>
      </c>
      <c r="D82" s="259" t="s">
        <v>547</v>
      </c>
      <c r="E82" s="259" t="str">
        <f t="shared" si="1"/>
        <v>A5700171104523292</v>
      </c>
      <c r="F82" s="260">
        <v>69600</v>
      </c>
      <c r="G82" s="260">
        <v>16223.22</v>
      </c>
    </row>
    <row r="83" spans="1:7" x14ac:dyDescent="0.2">
      <c r="A83" s="259" t="s">
        <v>235</v>
      </c>
      <c r="B83" s="259" t="s">
        <v>811</v>
      </c>
      <c r="C83" s="259" t="s">
        <v>101</v>
      </c>
      <c r="D83" s="259" t="s">
        <v>548</v>
      </c>
      <c r="E83" s="259" t="str">
        <f t="shared" si="1"/>
        <v>A5700171104523293</v>
      </c>
      <c r="F83" s="260">
        <v>7466</v>
      </c>
      <c r="G83" s="260">
        <v>0</v>
      </c>
    </row>
    <row r="84" spans="1:7" x14ac:dyDescent="0.2">
      <c r="A84" s="259" t="s">
        <v>235</v>
      </c>
      <c r="B84" s="259" t="s">
        <v>811</v>
      </c>
      <c r="C84" s="259" t="s">
        <v>101</v>
      </c>
      <c r="D84" s="259" t="s">
        <v>818</v>
      </c>
      <c r="E84" s="259" t="str">
        <f t="shared" si="1"/>
        <v>A5700171104523294</v>
      </c>
      <c r="F84" s="260">
        <v>100000</v>
      </c>
      <c r="G84" s="260">
        <v>85717.24</v>
      </c>
    </row>
    <row r="85" spans="1:7" x14ac:dyDescent="0.2">
      <c r="A85" s="259" t="s">
        <v>235</v>
      </c>
      <c r="B85" s="259" t="s">
        <v>811</v>
      </c>
      <c r="C85" s="259" t="s">
        <v>101</v>
      </c>
      <c r="D85" s="259" t="s">
        <v>549</v>
      </c>
      <c r="E85" s="259" t="str">
        <f t="shared" si="1"/>
        <v>A5700171104523295</v>
      </c>
      <c r="F85" s="260">
        <v>650</v>
      </c>
      <c r="G85" s="260">
        <v>0</v>
      </c>
    </row>
    <row r="86" spans="1:7" x14ac:dyDescent="0.2">
      <c r="A86" s="259" t="s">
        <v>235</v>
      </c>
      <c r="B86" s="259" t="s">
        <v>811</v>
      </c>
      <c r="C86" s="259" t="s">
        <v>101</v>
      </c>
      <c r="D86" s="259" t="s">
        <v>550</v>
      </c>
      <c r="E86" s="259" t="str">
        <f t="shared" si="1"/>
        <v>A5700171104523299</v>
      </c>
      <c r="F86" s="260">
        <v>650</v>
      </c>
      <c r="G86" s="260">
        <v>0</v>
      </c>
    </row>
    <row r="87" spans="1:7" x14ac:dyDescent="0.2">
      <c r="A87" s="259" t="s">
        <v>235</v>
      </c>
      <c r="B87" s="259" t="s">
        <v>811</v>
      </c>
      <c r="C87" s="259" t="s">
        <v>101</v>
      </c>
      <c r="D87" s="259" t="s">
        <v>551</v>
      </c>
      <c r="E87" s="259" t="str">
        <f t="shared" si="1"/>
        <v>A5700171104523431</v>
      </c>
      <c r="F87" s="260">
        <v>600</v>
      </c>
      <c r="G87" s="260">
        <v>0</v>
      </c>
    </row>
    <row r="88" spans="1:7" x14ac:dyDescent="0.2">
      <c r="A88" s="259" t="s">
        <v>235</v>
      </c>
      <c r="B88" s="259" t="s">
        <v>811</v>
      </c>
      <c r="C88" s="259" t="s">
        <v>101</v>
      </c>
      <c r="D88" s="259" t="s">
        <v>813</v>
      </c>
      <c r="E88" s="259" t="str">
        <f t="shared" si="1"/>
        <v>A5700171104523433</v>
      </c>
      <c r="F88" s="260">
        <v>3600</v>
      </c>
      <c r="G88" s="260">
        <v>1669.61</v>
      </c>
    </row>
    <row r="89" spans="1:7" x14ac:dyDescent="0.2">
      <c r="A89" s="259" t="s">
        <v>235</v>
      </c>
      <c r="B89" s="259" t="s">
        <v>811</v>
      </c>
      <c r="C89" s="259" t="s">
        <v>101</v>
      </c>
      <c r="D89" s="259" t="s">
        <v>819</v>
      </c>
      <c r="E89" s="259" t="str">
        <f t="shared" si="1"/>
        <v>A5700171104523434</v>
      </c>
      <c r="F89" s="260">
        <v>100</v>
      </c>
      <c r="G89" s="260">
        <v>49.2</v>
      </c>
    </row>
    <row r="90" spans="1:7" x14ac:dyDescent="0.2">
      <c r="A90" s="259" t="s">
        <v>235</v>
      </c>
      <c r="B90" s="259" t="s">
        <v>811</v>
      </c>
      <c r="C90" s="259" t="s">
        <v>101</v>
      </c>
      <c r="D90" s="259" t="s">
        <v>820</v>
      </c>
      <c r="E90" s="259" t="str">
        <f t="shared" si="1"/>
        <v>A5700171104523721</v>
      </c>
      <c r="F90" s="260">
        <v>10000</v>
      </c>
      <c r="G90" s="260">
        <v>0</v>
      </c>
    </row>
    <row r="91" spans="1:7" x14ac:dyDescent="0.2">
      <c r="A91" s="259" t="s">
        <v>235</v>
      </c>
      <c r="B91" s="259" t="s">
        <v>811</v>
      </c>
      <c r="C91" s="259" t="s">
        <v>101</v>
      </c>
      <c r="D91" s="259" t="s">
        <v>821</v>
      </c>
      <c r="E91" s="259" t="str">
        <f t="shared" si="1"/>
        <v>A5700171104523722</v>
      </c>
      <c r="F91" s="260">
        <v>10000</v>
      </c>
      <c r="G91" s="260">
        <v>0</v>
      </c>
    </row>
    <row r="92" spans="1:7" x14ac:dyDescent="0.2">
      <c r="A92" s="259" t="s">
        <v>235</v>
      </c>
      <c r="B92" s="259" t="s">
        <v>811</v>
      </c>
      <c r="C92" s="259" t="s">
        <v>101</v>
      </c>
      <c r="D92" s="259" t="s">
        <v>827</v>
      </c>
      <c r="E92" s="259" t="str">
        <f t="shared" si="1"/>
        <v>A5700171104523834</v>
      </c>
      <c r="F92" s="260">
        <v>700</v>
      </c>
      <c r="G92" s="260">
        <v>300</v>
      </c>
    </row>
    <row r="93" spans="1:7" x14ac:dyDescent="0.2">
      <c r="A93" s="259" t="s">
        <v>235</v>
      </c>
      <c r="B93" s="259" t="s">
        <v>811</v>
      </c>
      <c r="C93" s="259" t="s">
        <v>101</v>
      </c>
      <c r="D93" s="259" t="s">
        <v>557</v>
      </c>
      <c r="E93" s="259" t="str">
        <f t="shared" si="1"/>
        <v>A5700171104524123</v>
      </c>
      <c r="F93" s="260">
        <v>150000</v>
      </c>
      <c r="G93" s="260">
        <v>128458.53</v>
      </c>
    </row>
    <row r="94" spans="1:7" x14ac:dyDescent="0.2">
      <c r="A94" s="259" t="s">
        <v>235</v>
      </c>
      <c r="B94" s="259" t="s">
        <v>811</v>
      </c>
      <c r="C94" s="259" t="s">
        <v>101</v>
      </c>
      <c r="D94" s="259" t="s">
        <v>503</v>
      </c>
      <c r="E94" s="259" t="str">
        <f t="shared" si="1"/>
        <v>A5700171104524126</v>
      </c>
      <c r="F94" s="260">
        <v>74325</v>
      </c>
      <c r="G94" s="260">
        <v>0</v>
      </c>
    </row>
    <row r="95" spans="1:7" x14ac:dyDescent="0.2">
      <c r="A95" s="259" t="s">
        <v>235</v>
      </c>
      <c r="B95" s="259" t="s">
        <v>811</v>
      </c>
      <c r="C95" s="259" t="s">
        <v>101</v>
      </c>
      <c r="D95" s="259" t="s">
        <v>552</v>
      </c>
      <c r="E95" s="259" t="str">
        <f t="shared" si="1"/>
        <v>A5700171104524221</v>
      </c>
      <c r="F95" s="260">
        <v>458000</v>
      </c>
      <c r="G95" s="260">
        <v>37294.550000000003</v>
      </c>
    </row>
    <row r="96" spans="1:7" x14ac:dyDescent="0.2">
      <c r="A96" s="259" t="s">
        <v>235</v>
      </c>
      <c r="B96" s="259" t="s">
        <v>811</v>
      </c>
      <c r="C96" s="259" t="s">
        <v>101</v>
      </c>
      <c r="D96" s="259" t="s">
        <v>559</v>
      </c>
      <c r="E96" s="259" t="str">
        <f t="shared" si="1"/>
        <v>A5700171104524222</v>
      </c>
      <c r="F96" s="260">
        <v>257000</v>
      </c>
      <c r="G96" s="260">
        <v>6470</v>
      </c>
    </row>
    <row r="97" spans="1:7" x14ac:dyDescent="0.2">
      <c r="A97" s="259" t="s">
        <v>235</v>
      </c>
      <c r="B97" s="259" t="s">
        <v>811</v>
      </c>
      <c r="C97" s="259" t="s">
        <v>101</v>
      </c>
      <c r="D97" s="259" t="s">
        <v>822</v>
      </c>
      <c r="E97" s="259" t="str">
        <f t="shared" si="1"/>
        <v>A5700171104524223</v>
      </c>
      <c r="F97" s="260">
        <v>36499</v>
      </c>
      <c r="G97" s="260">
        <v>15415.88</v>
      </c>
    </row>
    <row r="98" spans="1:7" x14ac:dyDescent="0.2">
      <c r="A98" s="259" t="s">
        <v>235</v>
      </c>
      <c r="B98" s="259" t="s">
        <v>811</v>
      </c>
      <c r="C98" s="259" t="s">
        <v>101</v>
      </c>
      <c r="D98" s="259" t="s">
        <v>824</v>
      </c>
      <c r="E98" s="259" t="str">
        <f t="shared" si="1"/>
        <v>A5700171104524227</v>
      </c>
      <c r="F98" s="260">
        <v>2165500</v>
      </c>
      <c r="G98" s="260">
        <v>39081.25</v>
      </c>
    </row>
    <row r="99" spans="1:7" x14ac:dyDescent="0.2">
      <c r="A99" s="259" t="s">
        <v>235</v>
      </c>
      <c r="B99" s="259" t="s">
        <v>811</v>
      </c>
      <c r="C99" s="259" t="s">
        <v>101</v>
      </c>
      <c r="D99" s="259" t="s">
        <v>563</v>
      </c>
      <c r="E99" s="259" t="str">
        <f t="shared" si="1"/>
        <v>A5700171104524231</v>
      </c>
      <c r="F99" s="260">
        <v>132723</v>
      </c>
      <c r="G99" s="260">
        <v>0</v>
      </c>
    </row>
    <row r="100" spans="1:7" x14ac:dyDescent="0.2">
      <c r="A100" s="259" t="s">
        <v>235</v>
      </c>
      <c r="B100" s="259" t="s">
        <v>811</v>
      </c>
      <c r="C100" s="259" t="s">
        <v>101</v>
      </c>
      <c r="D100" s="259" t="s">
        <v>560</v>
      </c>
      <c r="E100" s="259" t="str">
        <f t="shared" si="1"/>
        <v>A5700171104524262</v>
      </c>
      <c r="F100" s="260">
        <v>350000</v>
      </c>
      <c r="G100" s="260">
        <v>57500</v>
      </c>
    </row>
    <row r="101" spans="1:7" x14ac:dyDescent="0.2">
      <c r="A101" s="259" t="s">
        <v>235</v>
      </c>
      <c r="B101" s="259" t="s">
        <v>811</v>
      </c>
      <c r="C101" s="259" t="s">
        <v>101</v>
      </c>
      <c r="D101" s="259" t="s">
        <v>828</v>
      </c>
      <c r="E101" s="259" t="str">
        <f t="shared" si="1"/>
        <v>A5700171104524511</v>
      </c>
      <c r="F101" s="260">
        <v>1050000</v>
      </c>
      <c r="G101" s="260">
        <v>94318.21</v>
      </c>
    </row>
    <row r="102" spans="1:7" x14ac:dyDescent="0.2">
      <c r="A102" s="259" t="s">
        <v>235</v>
      </c>
      <c r="B102" s="259" t="s">
        <v>811</v>
      </c>
      <c r="C102" s="259" t="s">
        <v>101</v>
      </c>
      <c r="D102" s="259" t="s">
        <v>829</v>
      </c>
      <c r="E102" s="259" t="str">
        <f t="shared" si="1"/>
        <v>A5700171104524531</v>
      </c>
      <c r="F102" s="260">
        <v>800000</v>
      </c>
      <c r="G102" s="260">
        <v>0</v>
      </c>
    </row>
    <row r="103" spans="1:7" x14ac:dyDescent="0.2">
      <c r="A103" s="259" t="s">
        <v>121</v>
      </c>
      <c r="B103" s="259" t="s">
        <v>811</v>
      </c>
      <c r="C103" s="259" t="s">
        <v>101</v>
      </c>
      <c r="D103" s="259" t="s">
        <v>830</v>
      </c>
      <c r="E103" s="259" t="str">
        <f t="shared" si="1"/>
        <v>A5702191104523632</v>
      </c>
      <c r="F103" s="260">
        <v>4101550</v>
      </c>
      <c r="G103" s="260">
        <v>1661606.07</v>
      </c>
    </row>
    <row r="104" spans="1:7" x14ac:dyDescent="0.2">
      <c r="A104" s="259" t="s">
        <v>121</v>
      </c>
      <c r="B104" s="259" t="s">
        <v>811</v>
      </c>
      <c r="C104" s="259" t="s">
        <v>101</v>
      </c>
      <c r="D104" s="259" t="s">
        <v>831</v>
      </c>
      <c r="E104" s="259" t="str">
        <f t="shared" si="1"/>
        <v>A5702191104523821</v>
      </c>
      <c r="F104" s="260">
        <v>11350000</v>
      </c>
      <c r="G104" s="260">
        <v>3526049.71</v>
      </c>
    </row>
    <row r="105" spans="1:7" x14ac:dyDescent="0.2">
      <c r="A105" s="259" t="s">
        <v>300</v>
      </c>
      <c r="B105" s="259" t="s">
        <v>811</v>
      </c>
      <c r="C105" s="259" t="s">
        <v>31</v>
      </c>
      <c r="D105" s="259" t="s">
        <v>832</v>
      </c>
      <c r="E105" s="259" t="str">
        <f t="shared" si="1"/>
        <v>A5702491104903811</v>
      </c>
      <c r="F105" s="260">
        <v>36500</v>
      </c>
      <c r="G105" s="260">
        <v>0</v>
      </c>
    </row>
    <row r="106" spans="1:7" x14ac:dyDescent="0.2">
      <c r="A106" s="259" t="s">
        <v>300</v>
      </c>
      <c r="B106" s="259" t="s">
        <v>811</v>
      </c>
      <c r="C106" s="259" t="s">
        <v>31</v>
      </c>
      <c r="D106" s="259" t="s">
        <v>831</v>
      </c>
      <c r="E106" s="259" t="str">
        <f t="shared" si="1"/>
        <v>A5702491104903821</v>
      </c>
      <c r="F106" s="260">
        <v>50000</v>
      </c>
      <c r="G106" s="260">
        <v>18465</v>
      </c>
    </row>
    <row r="107" spans="1:7" x14ac:dyDescent="0.2">
      <c r="A107" s="259" t="s">
        <v>306</v>
      </c>
      <c r="B107" s="259" t="s">
        <v>811</v>
      </c>
      <c r="C107" s="259" t="s">
        <v>296</v>
      </c>
      <c r="D107" s="259" t="s">
        <v>833</v>
      </c>
      <c r="E107" s="259" t="str">
        <f t="shared" si="1"/>
        <v>A5703331104543512</v>
      </c>
      <c r="F107" s="260">
        <v>3240000</v>
      </c>
      <c r="G107" s="260">
        <v>1089286.79</v>
      </c>
    </row>
    <row r="108" spans="1:7" x14ac:dyDescent="0.2">
      <c r="A108" s="259" t="s">
        <v>306</v>
      </c>
      <c r="B108" s="259" t="s">
        <v>811</v>
      </c>
      <c r="C108" s="259" t="s">
        <v>296</v>
      </c>
      <c r="D108" s="259" t="s">
        <v>834</v>
      </c>
      <c r="E108" s="259" t="str">
        <f t="shared" si="1"/>
        <v>A5703331104543861</v>
      </c>
      <c r="F108" s="260">
        <v>4200000</v>
      </c>
      <c r="G108" s="260">
        <v>0</v>
      </c>
    </row>
    <row r="109" spans="1:7" x14ac:dyDescent="0.2">
      <c r="A109" s="259" t="s">
        <v>306</v>
      </c>
      <c r="B109" s="259" t="s">
        <v>811</v>
      </c>
      <c r="C109" s="259" t="s">
        <v>296</v>
      </c>
      <c r="D109" s="259" t="s">
        <v>835</v>
      </c>
      <c r="E109" s="259" t="str">
        <f t="shared" si="1"/>
        <v>A5703331104545321</v>
      </c>
      <c r="F109" s="260">
        <v>1650</v>
      </c>
      <c r="G109" s="260">
        <v>1650</v>
      </c>
    </row>
    <row r="110" spans="1:7" x14ac:dyDescent="0.2">
      <c r="A110" s="259" t="s">
        <v>280</v>
      </c>
      <c r="B110" s="259" t="s">
        <v>811</v>
      </c>
      <c r="C110" s="259" t="s">
        <v>270</v>
      </c>
      <c r="D110" s="259" t="s">
        <v>826</v>
      </c>
      <c r="E110" s="259" t="str">
        <f t="shared" si="1"/>
        <v>A5703341104533631</v>
      </c>
      <c r="F110" s="260">
        <v>103950000</v>
      </c>
      <c r="G110" s="260">
        <v>79386017.75</v>
      </c>
    </row>
    <row r="111" spans="1:7" x14ac:dyDescent="0.2">
      <c r="A111" s="259" t="s">
        <v>322</v>
      </c>
      <c r="B111" s="259" t="s">
        <v>811</v>
      </c>
      <c r="C111" s="259" t="s">
        <v>325</v>
      </c>
      <c r="D111" s="259" t="s">
        <v>511</v>
      </c>
      <c r="E111" s="259" t="str">
        <f t="shared" si="1"/>
        <v>A5703401104603237</v>
      </c>
      <c r="F111" s="260">
        <v>5950</v>
      </c>
      <c r="G111" s="260">
        <v>0</v>
      </c>
    </row>
    <row r="112" spans="1:7" x14ac:dyDescent="0.2">
      <c r="A112" s="259" t="s">
        <v>322</v>
      </c>
      <c r="B112" s="259" t="s">
        <v>811</v>
      </c>
      <c r="C112" s="259" t="s">
        <v>325</v>
      </c>
      <c r="D112" s="259" t="s">
        <v>818</v>
      </c>
      <c r="E112" s="259" t="str">
        <f t="shared" si="1"/>
        <v>A5703401104603294</v>
      </c>
      <c r="F112" s="260">
        <v>192000</v>
      </c>
      <c r="G112" s="260">
        <v>98154.5</v>
      </c>
    </row>
    <row r="113" spans="1:7" x14ac:dyDescent="0.2">
      <c r="A113" s="259" t="s">
        <v>322</v>
      </c>
      <c r="B113" s="259" t="s">
        <v>811</v>
      </c>
      <c r="C113" s="259" t="s">
        <v>325</v>
      </c>
      <c r="D113" s="259" t="s">
        <v>832</v>
      </c>
      <c r="E113" s="259" t="str">
        <f t="shared" si="1"/>
        <v>A5703401104603811</v>
      </c>
      <c r="F113" s="260">
        <v>9300</v>
      </c>
      <c r="G113" s="260">
        <v>5300</v>
      </c>
    </row>
    <row r="114" spans="1:7" x14ac:dyDescent="0.2">
      <c r="A114" s="259" t="s">
        <v>130</v>
      </c>
      <c r="B114" s="259" t="s">
        <v>811</v>
      </c>
      <c r="C114" s="259" t="s">
        <v>101</v>
      </c>
      <c r="D114" s="259" t="s">
        <v>539</v>
      </c>
      <c r="E114" s="259" t="str">
        <f t="shared" si="1"/>
        <v>A5703481104523233</v>
      </c>
      <c r="F114" s="260">
        <v>1330</v>
      </c>
      <c r="G114" s="260">
        <v>59.73</v>
      </c>
    </row>
    <row r="115" spans="1:7" x14ac:dyDescent="0.2">
      <c r="A115" s="259" t="s">
        <v>130</v>
      </c>
      <c r="B115" s="259" t="s">
        <v>811</v>
      </c>
      <c r="C115" s="259" t="s">
        <v>101</v>
      </c>
      <c r="D115" s="259" t="s">
        <v>511</v>
      </c>
      <c r="E115" s="259" t="str">
        <f t="shared" si="1"/>
        <v>A5703481104523237</v>
      </c>
      <c r="F115" s="260">
        <v>35630</v>
      </c>
      <c r="G115" s="260">
        <v>5682.99</v>
      </c>
    </row>
    <row r="116" spans="1:7" x14ac:dyDescent="0.2">
      <c r="A116" s="259" t="s">
        <v>130</v>
      </c>
      <c r="B116" s="259" t="s">
        <v>811</v>
      </c>
      <c r="C116" s="259" t="s">
        <v>101</v>
      </c>
      <c r="D116" s="259" t="s">
        <v>543</v>
      </c>
      <c r="E116" s="259" t="str">
        <f t="shared" si="1"/>
        <v>A5703481104523238</v>
      </c>
      <c r="F116" s="260">
        <v>153000</v>
      </c>
      <c r="G116" s="260">
        <v>89250</v>
      </c>
    </row>
    <row r="117" spans="1:7" x14ac:dyDescent="0.2">
      <c r="A117" s="259" t="s">
        <v>130</v>
      </c>
      <c r="B117" s="259" t="s">
        <v>811</v>
      </c>
      <c r="C117" s="259" t="s">
        <v>101</v>
      </c>
      <c r="D117" s="259" t="s">
        <v>826</v>
      </c>
      <c r="E117" s="259" t="str">
        <f t="shared" si="1"/>
        <v>A5703481104523631</v>
      </c>
      <c r="F117" s="260">
        <v>100000</v>
      </c>
      <c r="G117" s="260">
        <v>0</v>
      </c>
    </row>
    <row r="118" spans="1:7" x14ac:dyDescent="0.2">
      <c r="A118" s="259" t="s">
        <v>130</v>
      </c>
      <c r="B118" s="259" t="s">
        <v>811</v>
      </c>
      <c r="C118" s="259" t="s">
        <v>101</v>
      </c>
      <c r="D118" s="259" t="s">
        <v>814</v>
      </c>
      <c r="E118" s="259" t="str">
        <f t="shared" si="1"/>
        <v>A5703481104523831</v>
      </c>
      <c r="F118" s="260">
        <v>200000</v>
      </c>
      <c r="G118" s="260">
        <v>286.7</v>
      </c>
    </row>
    <row r="119" spans="1:7" x14ac:dyDescent="0.2">
      <c r="A119" s="259" t="s">
        <v>130</v>
      </c>
      <c r="B119" s="259" t="s">
        <v>811</v>
      </c>
      <c r="C119" s="259" t="s">
        <v>101</v>
      </c>
      <c r="D119" s="259" t="s">
        <v>503</v>
      </c>
      <c r="E119" s="259" t="str">
        <f t="shared" si="1"/>
        <v>A5703481104524126</v>
      </c>
      <c r="F119" s="260">
        <v>2600</v>
      </c>
      <c r="G119" s="260">
        <v>0</v>
      </c>
    </row>
    <row r="120" spans="1:7" x14ac:dyDescent="0.2">
      <c r="A120" s="259" t="s">
        <v>130</v>
      </c>
      <c r="B120" s="259" t="s">
        <v>811</v>
      </c>
      <c r="C120" s="259" t="s">
        <v>101</v>
      </c>
      <c r="D120" s="259" t="s">
        <v>560</v>
      </c>
      <c r="E120" s="259" t="str">
        <f t="shared" si="1"/>
        <v>A5703481104524262</v>
      </c>
      <c r="F120" s="260">
        <v>200000</v>
      </c>
      <c r="G120" s="260">
        <v>0</v>
      </c>
    </row>
    <row r="121" spans="1:7" x14ac:dyDescent="0.2">
      <c r="A121" s="259" t="s">
        <v>134</v>
      </c>
      <c r="B121" s="259" t="s">
        <v>811</v>
      </c>
      <c r="C121" s="259" t="s">
        <v>101</v>
      </c>
      <c r="D121" s="259" t="s">
        <v>511</v>
      </c>
      <c r="E121" s="259" t="str">
        <f t="shared" si="1"/>
        <v>A5703501104523237</v>
      </c>
      <c r="F121" s="260">
        <v>35000</v>
      </c>
      <c r="G121" s="260">
        <v>30625</v>
      </c>
    </row>
    <row r="122" spans="1:7" x14ac:dyDescent="0.2">
      <c r="A122" s="259" t="s">
        <v>134</v>
      </c>
      <c r="B122" s="259" t="s">
        <v>811</v>
      </c>
      <c r="C122" s="259" t="s">
        <v>101</v>
      </c>
      <c r="D122" s="259" t="s">
        <v>503</v>
      </c>
      <c r="E122" s="259" t="str">
        <f t="shared" si="1"/>
        <v>A5703501104524126</v>
      </c>
      <c r="F122" s="260">
        <v>90000</v>
      </c>
      <c r="G122" s="260">
        <v>0</v>
      </c>
    </row>
    <row r="123" spans="1:7" x14ac:dyDescent="0.2">
      <c r="A123" s="259" t="s">
        <v>182</v>
      </c>
      <c r="B123" s="259" t="s">
        <v>811</v>
      </c>
      <c r="C123" s="259" t="s">
        <v>101</v>
      </c>
      <c r="D123" s="259" t="s">
        <v>826</v>
      </c>
      <c r="E123" s="259" t="str">
        <f t="shared" si="1"/>
        <v>A5704451104523631</v>
      </c>
      <c r="F123" s="260">
        <v>250000</v>
      </c>
      <c r="G123" s="260">
        <v>0</v>
      </c>
    </row>
    <row r="124" spans="1:7" x14ac:dyDescent="0.2">
      <c r="A124" s="259" t="s">
        <v>182</v>
      </c>
      <c r="B124" s="259" t="s">
        <v>811</v>
      </c>
      <c r="C124" s="259" t="s">
        <v>101</v>
      </c>
      <c r="D124" s="259" t="s">
        <v>830</v>
      </c>
      <c r="E124" s="259" t="str">
        <f t="shared" si="1"/>
        <v>A5704451104523632</v>
      </c>
      <c r="F124" s="260">
        <v>250000</v>
      </c>
      <c r="G124" s="260">
        <v>0</v>
      </c>
    </row>
    <row r="125" spans="1:7" x14ac:dyDescent="0.2">
      <c r="A125" s="259" t="s">
        <v>137</v>
      </c>
      <c r="B125" s="259" t="s">
        <v>811</v>
      </c>
      <c r="C125" s="259" t="s">
        <v>101</v>
      </c>
      <c r="D125" s="259" t="s">
        <v>549</v>
      </c>
      <c r="E125" s="259" t="str">
        <f t="shared" si="1"/>
        <v>A5704821104523295</v>
      </c>
      <c r="F125" s="260">
        <v>3982</v>
      </c>
      <c r="G125" s="260">
        <v>3979.09</v>
      </c>
    </row>
    <row r="126" spans="1:7" x14ac:dyDescent="0.2">
      <c r="A126" s="259" t="s">
        <v>137</v>
      </c>
      <c r="B126" s="259" t="s">
        <v>811</v>
      </c>
      <c r="C126" s="259" t="s">
        <v>101</v>
      </c>
      <c r="D126" s="259" t="s">
        <v>820</v>
      </c>
      <c r="E126" s="259" t="str">
        <f t="shared" si="1"/>
        <v>A5704821104523721</v>
      </c>
      <c r="F126" s="260">
        <v>369896</v>
      </c>
      <c r="G126" s="260">
        <v>175342.5</v>
      </c>
    </row>
    <row r="127" spans="1:7" x14ac:dyDescent="0.2">
      <c r="A127" s="259" t="s">
        <v>273</v>
      </c>
      <c r="B127" s="259" t="s">
        <v>811</v>
      </c>
      <c r="C127" s="259" t="s">
        <v>270</v>
      </c>
      <c r="D127" s="259" t="s">
        <v>510</v>
      </c>
      <c r="E127" s="259" t="str">
        <f t="shared" si="1"/>
        <v>A5704911104533211</v>
      </c>
      <c r="F127" s="260">
        <v>10000</v>
      </c>
      <c r="G127" s="260">
        <v>680.4</v>
      </c>
    </row>
    <row r="128" spans="1:7" x14ac:dyDescent="0.2">
      <c r="A128" s="259" t="s">
        <v>273</v>
      </c>
      <c r="B128" s="259" t="s">
        <v>811</v>
      </c>
      <c r="C128" s="259" t="s">
        <v>270</v>
      </c>
      <c r="D128" s="259" t="s">
        <v>532</v>
      </c>
      <c r="E128" s="259" t="str">
        <f t="shared" si="1"/>
        <v>A5704911104533213</v>
      </c>
      <c r="F128" s="260">
        <v>10000</v>
      </c>
      <c r="G128" s="260">
        <v>2575.83</v>
      </c>
    </row>
    <row r="129" spans="1:7" x14ac:dyDescent="0.2">
      <c r="A129" s="259" t="s">
        <v>273</v>
      </c>
      <c r="B129" s="259" t="s">
        <v>811</v>
      </c>
      <c r="C129" s="259" t="s">
        <v>270</v>
      </c>
      <c r="D129" s="259" t="s">
        <v>539</v>
      </c>
      <c r="E129" s="259" t="str">
        <f t="shared" si="1"/>
        <v>A5704911104533233</v>
      </c>
      <c r="F129" s="260">
        <v>13000</v>
      </c>
      <c r="G129" s="260">
        <v>660</v>
      </c>
    </row>
    <row r="130" spans="1:7" x14ac:dyDescent="0.2">
      <c r="A130" s="259" t="s">
        <v>273</v>
      </c>
      <c r="B130" s="259" t="s">
        <v>811</v>
      </c>
      <c r="C130" s="259" t="s">
        <v>270</v>
      </c>
      <c r="D130" s="259" t="s">
        <v>511</v>
      </c>
      <c r="E130" s="259" t="str">
        <f t="shared" si="1"/>
        <v>A5704911104533237</v>
      </c>
      <c r="F130" s="260">
        <v>200000</v>
      </c>
      <c r="G130" s="260">
        <v>72134.33</v>
      </c>
    </row>
    <row r="131" spans="1:7" x14ac:dyDescent="0.2">
      <c r="A131" s="259" t="s">
        <v>273</v>
      </c>
      <c r="B131" s="259" t="s">
        <v>811</v>
      </c>
      <c r="C131" s="259" t="s">
        <v>270</v>
      </c>
      <c r="D131" s="259" t="s">
        <v>543</v>
      </c>
      <c r="E131" s="259" t="str">
        <f t="shared" ref="E131:E194" si="2">CONCATENATE(A131,B131,C131,D131)</f>
        <v>A5704911104533238</v>
      </c>
      <c r="F131" s="260">
        <v>0</v>
      </c>
      <c r="G131" s="260">
        <v>0</v>
      </c>
    </row>
    <row r="132" spans="1:7" x14ac:dyDescent="0.2">
      <c r="A132" s="259" t="s">
        <v>273</v>
      </c>
      <c r="B132" s="259" t="s">
        <v>811</v>
      </c>
      <c r="C132" s="259" t="s">
        <v>270</v>
      </c>
      <c r="D132" s="259" t="s">
        <v>548</v>
      </c>
      <c r="E132" s="259" t="str">
        <f t="shared" si="2"/>
        <v>A5704911104533293</v>
      </c>
      <c r="F132" s="260">
        <v>6500</v>
      </c>
      <c r="G132" s="260">
        <v>0</v>
      </c>
    </row>
    <row r="133" spans="1:7" x14ac:dyDescent="0.2">
      <c r="A133" s="259" t="s">
        <v>273</v>
      </c>
      <c r="B133" s="259" t="s">
        <v>811</v>
      </c>
      <c r="C133" s="259" t="s">
        <v>270</v>
      </c>
      <c r="D133" s="259" t="s">
        <v>818</v>
      </c>
      <c r="E133" s="259" t="str">
        <f t="shared" si="2"/>
        <v>A5704911104533294</v>
      </c>
      <c r="F133" s="260">
        <v>37000</v>
      </c>
      <c r="G133" s="260">
        <v>35371.480000000003</v>
      </c>
    </row>
    <row r="134" spans="1:7" x14ac:dyDescent="0.2">
      <c r="A134" s="259" t="s">
        <v>273</v>
      </c>
      <c r="B134" s="259" t="s">
        <v>811</v>
      </c>
      <c r="C134" s="259" t="s">
        <v>270</v>
      </c>
      <c r="D134" s="259" t="s">
        <v>557</v>
      </c>
      <c r="E134" s="259" t="str">
        <f t="shared" si="2"/>
        <v>A5704911104534123</v>
      </c>
      <c r="F134" s="260">
        <v>0</v>
      </c>
      <c r="G134" s="260">
        <v>0</v>
      </c>
    </row>
    <row r="135" spans="1:7" x14ac:dyDescent="0.2">
      <c r="A135" s="259" t="s">
        <v>273</v>
      </c>
      <c r="B135" s="259" t="s">
        <v>811</v>
      </c>
      <c r="C135" s="259" t="s">
        <v>270</v>
      </c>
      <c r="D135" s="259" t="s">
        <v>503</v>
      </c>
      <c r="E135" s="259" t="str">
        <f t="shared" si="2"/>
        <v>A5704911104534126</v>
      </c>
      <c r="F135" s="260">
        <v>0</v>
      </c>
      <c r="G135" s="260">
        <v>0</v>
      </c>
    </row>
    <row r="136" spans="1:7" x14ac:dyDescent="0.2">
      <c r="A136" s="259" t="s">
        <v>273</v>
      </c>
      <c r="B136" s="259" t="s">
        <v>811</v>
      </c>
      <c r="C136" s="259" t="s">
        <v>270</v>
      </c>
      <c r="D136" s="259" t="s">
        <v>560</v>
      </c>
      <c r="E136" s="259" t="str">
        <f t="shared" si="2"/>
        <v>A5704911104534262</v>
      </c>
      <c r="F136" s="260">
        <v>0</v>
      </c>
      <c r="G136" s="260">
        <v>0</v>
      </c>
    </row>
    <row r="137" spans="1:7" x14ac:dyDescent="0.2">
      <c r="A137" s="259" t="s">
        <v>441</v>
      </c>
      <c r="B137" s="259" t="s">
        <v>811</v>
      </c>
      <c r="C137" s="259" t="s">
        <v>258</v>
      </c>
      <c r="D137" s="259" t="s">
        <v>830</v>
      </c>
      <c r="E137" s="259" t="str">
        <f t="shared" si="2"/>
        <v>A5705041104513632</v>
      </c>
      <c r="F137" s="260">
        <v>19000000</v>
      </c>
      <c r="G137" s="260">
        <v>19000000</v>
      </c>
    </row>
    <row r="138" spans="1:7" x14ac:dyDescent="0.2">
      <c r="A138" s="259" t="s">
        <v>444</v>
      </c>
      <c r="B138" s="259" t="s">
        <v>811</v>
      </c>
      <c r="C138" s="259" t="s">
        <v>258</v>
      </c>
      <c r="D138" s="259" t="s">
        <v>830</v>
      </c>
      <c r="E138" s="259" t="str">
        <f t="shared" si="2"/>
        <v>A5705061104513632</v>
      </c>
      <c r="F138" s="260">
        <v>355050491</v>
      </c>
      <c r="G138" s="260">
        <v>322141918.10000002</v>
      </c>
    </row>
    <row r="139" spans="1:7" x14ac:dyDescent="0.2">
      <c r="A139" s="259" t="s">
        <v>319</v>
      </c>
      <c r="B139" s="259" t="s">
        <v>811</v>
      </c>
      <c r="C139" s="259" t="s">
        <v>296</v>
      </c>
      <c r="D139" s="259" t="s">
        <v>833</v>
      </c>
      <c r="E139" s="259" t="str">
        <f t="shared" si="2"/>
        <v>A5870501104543512</v>
      </c>
      <c r="F139" s="260">
        <v>13730160</v>
      </c>
      <c r="G139" s="260">
        <v>10809236</v>
      </c>
    </row>
    <row r="140" spans="1:7" x14ac:dyDescent="0.2">
      <c r="A140" s="259" t="s">
        <v>319</v>
      </c>
      <c r="B140" s="259" t="s">
        <v>811</v>
      </c>
      <c r="C140" s="259" t="s">
        <v>296</v>
      </c>
      <c r="D140" s="259" t="s">
        <v>836</v>
      </c>
      <c r="E140" s="259" t="str">
        <f t="shared" si="2"/>
        <v>A5870501104543522</v>
      </c>
      <c r="F140" s="260">
        <v>5043500</v>
      </c>
      <c r="G140" s="260">
        <v>2913234.31</v>
      </c>
    </row>
    <row r="141" spans="1:7" x14ac:dyDescent="0.2">
      <c r="A141" s="259" t="s">
        <v>622</v>
      </c>
      <c r="B141" s="259" t="s">
        <v>811</v>
      </c>
      <c r="C141" s="259" t="s">
        <v>258</v>
      </c>
      <c r="D141" s="259" t="s">
        <v>539</v>
      </c>
      <c r="E141" s="259" t="str">
        <f t="shared" si="2"/>
        <v>A5870811104513233</v>
      </c>
      <c r="F141" s="260">
        <v>26545</v>
      </c>
      <c r="G141" s="260">
        <v>0</v>
      </c>
    </row>
    <row r="142" spans="1:7" x14ac:dyDescent="0.2">
      <c r="A142" s="259" t="s">
        <v>622</v>
      </c>
      <c r="B142" s="259" t="s">
        <v>811</v>
      </c>
      <c r="C142" s="259" t="s">
        <v>258</v>
      </c>
      <c r="D142" s="259" t="s">
        <v>511</v>
      </c>
      <c r="E142" s="259" t="str">
        <f t="shared" si="2"/>
        <v>A5870811104513237</v>
      </c>
      <c r="F142" s="260">
        <v>53090</v>
      </c>
      <c r="G142" s="260">
        <v>3187.5</v>
      </c>
    </row>
    <row r="143" spans="1:7" x14ac:dyDescent="0.2">
      <c r="A143" s="259" t="s">
        <v>622</v>
      </c>
      <c r="B143" s="259" t="s">
        <v>811</v>
      </c>
      <c r="C143" s="259" t="s">
        <v>258</v>
      </c>
      <c r="D143" s="259" t="s">
        <v>543</v>
      </c>
      <c r="E143" s="259" t="str">
        <f t="shared" si="2"/>
        <v>A5870811104513238</v>
      </c>
      <c r="F143" s="260">
        <v>12000</v>
      </c>
      <c r="G143" s="260">
        <v>0</v>
      </c>
    </row>
    <row r="144" spans="1:7" x14ac:dyDescent="0.2">
      <c r="A144" s="259" t="s">
        <v>622</v>
      </c>
      <c r="B144" s="259" t="s">
        <v>811</v>
      </c>
      <c r="C144" s="259" t="s">
        <v>258</v>
      </c>
      <c r="D144" s="259" t="s">
        <v>818</v>
      </c>
      <c r="E144" s="259" t="str">
        <f t="shared" si="2"/>
        <v>A5870811104513294</v>
      </c>
      <c r="F144" s="260">
        <v>47780</v>
      </c>
      <c r="G144" s="260">
        <v>11105.02</v>
      </c>
    </row>
    <row r="145" spans="1:7" x14ac:dyDescent="0.2">
      <c r="A145" s="259" t="s">
        <v>622</v>
      </c>
      <c r="B145" s="259" t="s">
        <v>811</v>
      </c>
      <c r="C145" s="259" t="s">
        <v>258</v>
      </c>
      <c r="D145" s="259" t="s">
        <v>830</v>
      </c>
      <c r="E145" s="259" t="str">
        <f t="shared" si="2"/>
        <v>A5870811104513632</v>
      </c>
      <c r="F145" s="260">
        <v>1500000</v>
      </c>
      <c r="G145" s="260">
        <v>1499999.94</v>
      </c>
    </row>
    <row r="146" spans="1:7" x14ac:dyDescent="0.2">
      <c r="A146" s="259" t="s">
        <v>641</v>
      </c>
      <c r="B146" s="259" t="s">
        <v>811</v>
      </c>
      <c r="C146" s="259" t="s">
        <v>270</v>
      </c>
      <c r="D146" s="259" t="s">
        <v>814</v>
      </c>
      <c r="E146" s="259" t="str">
        <f t="shared" si="2"/>
        <v>A5870821104533831</v>
      </c>
      <c r="F146" s="260">
        <v>35617825</v>
      </c>
      <c r="G146" s="260">
        <v>35617824.670000002</v>
      </c>
    </row>
    <row r="147" spans="1:7" x14ac:dyDescent="0.2">
      <c r="A147" s="259" t="s">
        <v>264</v>
      </c>
      <c r="B147" s="259" t="s">
        <v>811</v>
      </c>
      <c r="C147" s="259" t="s">
        <v>258</v>
      </c>
      <c r="D147" s="259" t="s">
        <v>821</v>
      </c>
      <c r="E147" s="259" t="str">
        <f t="shared" si="2"/>
        <v>A7540051104513722</v>
      </c>
      <c r="F147" s="260">
        <v>4820000</v>
      </c>
      <c r="G147" s="260">
        <v>3014763.3</v>
      </c>
    </row>
    <row r="148" spans="1:7" x14ac:dyDescent="0.2">
      <c r="A148" s="259" t="s">
        <v>649</v>
      </c>
      <c r="B148" s="259" t="s">
        <v>811</v>
      </c>
      <c r="C148" s="259" t="s">
        <v>296</v>
      </c>
      <c r="D148" s="259" t="s">
        <v>833</v>
      </c>
      <c r="E148" s="259" t="str">
        <f t="shared" si="2"/>
        <v>A7540251104543512</v>
      </c>
      <c r="F148" s="260">
        <v>699800</v>
      </c>
      <c r="G148" s="260">
        <v>529346.1</v>
      </c>
    </row>
    <row r="149" spans="1:7" x14ac:dyDescent="0.2">
      <c r="A149" s="259" t="s">
        <v>636</v>
      </c>
      <c r="B149" s="259" t="s">
        <v>811</v>
      </c>
      <c r="C149" s="259" t="s">
        <v>270</v>
      </c>
      <c r="D149" s="259" t="s">
        <v>830</v>
      </c>
      <c r="E149" s="259" t="str">
        <f t="shared" si="2"/>
        <v>A7540291104533632</v>
      </c>
      <c r="F149" s="260">
        <v>96500000</v>
      </c>
      <c r="G149" s="260">
        <v>61439565.07</v>
      </c>
    </row>
    <row r="150" spans="1:7" x14ac:dyDescent="0.2">
      <c r="A150" s="259" t="s">
        <v>605</v>
      </c>
      <c r="B150" s="259" t="s">
        <v>811</v>
      </c>
      <c r="C150" s="259" t="s">
        <v>101</v>
      </c>
      <c r="D150" s="259" t="s">
        <v>818</v>
      </c>
      <c r="E150" s="259" t="str">
        <f t="shared" si="2"/>
        <v>A7540301104523294</v>
      </c>
      <c r="F150" s="260">
        <v>66361</v>
      </c>
      <c r="G150" s="260">
        <v>40742.31</v>
      </c>
    </row>
    <row r="151" spans="1:7" x14ac:dyDescent="0.2">
      <c r="A151" s="259" t="s">
        <v>651</v>
      </c>
      <c r="B151" s="259" t="s">
        <v>811</v>
      </c>
      <c r="C151" s="259" t="s">
        <v>325</v>
      </c>
      <c r="D151" s="259" t="s">
        <v>833</v>
      </c>
      <c r="E151" s="259" t="str">
        <f t="shared" si="2"/>
        <v>A7540321104603512</v>
      </c>
      <c r="F151" s="260">
        <v>14990000</v>
      </c>
      <c r="G151" s="260">
        <v>7125000</v>
      </c>
    </row>
    <row r="152" spans="1:7" x14ac:dyDescent="0.2">
      <c r="A152" s="259" t="s">
        <v>650</v>
      </c>
      <c r="B152" s="259" t="s">
        <v>811</v>
      </c>
      <c r="C152" s="259" t="s">
        <v>296</v>
      </c>
      <c r="D152" s="259" t="s">
        <v>550</v>
      </c>
      <c r="E152" s="259" t="str">
        <f t="shared" si="2"/>
        <v>A7540351104543299</v>
      </c>
      <c r="F152" s="260">
        <v>182494</v>
      </c>
      <c r="G152" s="260">
        <v>0</v>
      </c>
    </row>
    <row r="153" spans="1:7" x14ac:dyDescent="0.2">
      <c r="A153" s="259" t="s">
        <v>617</v>
      </c>
      <c r="B153" s="259" t="s">
        <v>811</v>
      </c>
      <c r="C153" s="259" t="s">
        <v>101</v>
      </c>
      <c r="D153" s="259" t="s">
        <v>511</v>
      </c>
      <c r="E153" s="259" t="str">
        <f t="shared" si="2"/>
        <v>A7540361104523237</v>
      </c>
      <c r="F153" s="260">
        <v>50000</v>
      </c>
      <c r="G153" s="260">
        <v>0</v>
      </c>
    </row>
    <row r="154" spans="1:7" x14ac:dyDescent="0.2">
      <c r="A154" s="259" t="s">
        <v>617</v>
      </c>
      <c r="B154" s="259" t="s">
        <v>811</v>
      </c>
      <c r="C154" s="259" t="s">
        <v>101</v>
      </c>
      <c r="D154" s="259" t="s">
        <v>543</v>
      </c>
      <c r="E154" s="259" t="str">
        <f t="shared" si="2"/>
        <v>A7540361104523238</v>
      </c>
      <c r="F154" s="260">
        <v>16000</v>
      </c>
      <c r="G154" s="260">
        <v>0</v>
      </c>
    </row>
    <row r="155" spans="1:7" x14ac:dyDescent="0.2">
      <c r="A155" s="259" t="s">
        <v>617</v>
      </c>
      <c r="B155" s="259" t="s">
        <v>811</v>
      </c>
      <c r="C155" s="259" t="s">
        <v>101</v>
      </c>
      <c r="D155" s="259" t="s">
        <v>830</v>
      </c>
      <c r="E155" s="259" t="str">
        <f t="shared" si="2"/>
        <v>A7540361104523632</v>
      </c>
      <c r="F155" s="260">
        <v>250000</v>
      </c>
      <c r="G155" s="260">
        <v>0</v>
      </c>
    </row>
    <row r="156" spans="1:7" x14ac:dyDescent="0.2">
      <c r="A156" s="259" t="s">
        <v>617</v>
      </c>
      <c r="B156" s="259" t="s">
        <v>811</v>
      </c>
      <c r="C156" s="259" t="s">
        <v>101</v>
      </c>
      <c r="D156" s="259" t="s">
        <v>503</v>
      </c>
      <c r="E156" s="259" t="str">
        <f t="shared" si="2"/>
        <v>A7540361104524126</v>
      </c>
      <c r="F156" s="260">
        <v>281000</v>
      </c>
      <c r="G156" s="260">
        <v>0</v>
      </c>
    </row>
    <row r="157" spans="1:7" x14ac:dyDescent="0.2">
      <c r="A157" s="259" t="s">
        <v>606</v>
      </c>
      <c r="B157" s="259" t="s">
        <v>811</v>
      </c>
      <c r="C157" s="259" t="s">
        <v>101</v>
      </c>
      <c r="D157" s="259" t="s">
        <v>833</v>
      </c>
      <c r="E157" s="259" t="str">
        <f t="shared" si="2"/>
        <v>A7540371104523512</v>
      </c>
      <c r="F157" s="260">
        <v>322000</v>
      </c>
      <c r="G157" s="260">
        <v>0</v>
      </c>
    </row>
    <row r="158" spans="1:7" x14ac:dyDescent="0.2">
      <c r="A158" s="259" t="s">
        <v>606</v>
      </c>
      <c r="B158" s="259" t="s">
        <v>811</v>
      </c>
      <c r="C158" s="259" t="s">
        <v>101</v>
      </c>
      <c r="D158" s="259" t="s">
        <v>836</v>
      </c>
      <c r="E158" s="259" t="str">
        <f t="shared" si="2"/>
        <v>A7540371104523522</v>
      </c>
      <c r="F158" s="260">
        <v>739782</v>
      </c>
      <c r="G158" s="260">
        <v>0</v>
      </c>
    </row>
    <row r="159" spans="1:7" x14ac:dyDescent="0.2">
      <c r="A159" s="259" t="s">
        <v>604</v>
      </c>
      <c r="B159" s="259" t="s">
        <v>811</v>
      </c>
      <c r="C159" s="259" t="s">
        <v>101</v>
      </c>
      <c r="D159" s="259" t="s">
        <v>539</v>
      </c>
      <c r="E159" s="259" t="str">
        <f t="shared" si="2"/>
        <v>A7540441104523233</v>
      </c>
      <c r="F159" s="260">
        <v>13280</v>
      </c>
      <c r="G159" s="260">
        <v>0</v>
      </c>
    </row>
    <row r="160" spans="1:7" x14ac:dyDescent="0.2">
      <c r="A160" s="259" t="s">
        <v>604</v>
      </c>
      <c r="B160" s="259" t="s">
        <v>811</v>
      </c>
      <c r="C160" s="259" t="s">
        <v>101</v>
      </c>
      <c r="D160" s="259" t="s">
        <v>541</v>
      </c>
      <c r="E160" s="259" t="str">
        <f t="shared" si="2"/>
        <v>A7540441104523235</v>
      </c>
      <c r="F160" s="260">
        <v>15920</v>
      </c>
      <c r="G160" s="260">
        <v>0</v>
      </c>
    </row>
    <row r="161" spans="1:7" x14ac:dyDescent="0.2">
      <c r="A161" s="259" t="s">
        <v>604</v>
      </c>
      <c r="B161" s="259" t="s">
        <v>811</v>
      </c>
      <c r="C161" s="259" t="s">
        <v>101</v>
      </c>
      <c r="D161" s="259" t="s">
        <v>511</v>
      </c>
      <c r="E161" s="259" t="str">
        <f t="shared" si="2"/>
        <v>A7540441104523237</v>
      </c>
      <c r="F161" s="260">
        <v>9300</v>
      </c>
      <c r="G161" s="260">
        <v>0</v>
      </c>
    </row>
    <row r="162" spans="1:7" x14ac:dyDescent="0.2">
      <c r="A162" s="259" t="s">
        <v>604</v>
      </c>
      <c r="B162" s="259" t="s">
        <v>811</v>
      </c>
      <c r="C162" s="259" t="s">
        <v>101</v>
      </c>
      <c r="D162" s="259" t="s">
        <v>544</v>
      </c>
      <c r="E162" s="259" t="str">
        <f t="shared" si="2"/>
        <v>A7540441104523239</v>
      </c>
      <c r="F162" s="260">
        <v>5000</v>
      </c>
      <c r="G162" s="260">
        <v>0</v>
      </c>
    </row>
    <row r="163" spans="1:7" x14ac:dyDescent="0.2">
      <c r="A163" s="259" t="s">
        <v>604</v>
      </c>
      <c r="B163" s="259" t="s">
        <v>811</v>
      </c>
      <c r="C163" s="259" t="s">
        <v>101</v>
      </c>
      <c r="D163" s="259" t="s">
        <v>545</v>
      </c>
      <c r="E163" s="259" t="str">
        <f t="shared" si="2"/>
        <v>A7540441104523241</v>
      </c>
      <c r="F163" s="260">
        <v>2600</v>
      </c>
      <c r="G163" s="260">
        <v>0</v>
      </c>
    </row>
    <row r="164" spans="1:7" x14ac:dyDescent="0.2">
      <c r="A164" s="259" t="s">
        <v>604</v>
      </c>
      <c r="B164" s="259" t="s">
        <v>811</v>
      </c>
      <c r="C164" s="259" t="s">
        <v>101</v>
      </c>
      <c r="D164" s="259" t="s">
        <v>548</v>
      </c>
      <c r="E164" s="259" t="str">
        <f t="shared" si="2"/>
        <v>A7540441104523293</v>
      </c>
      <c r="F164" s="260">
        <v>19900</v>
      </c>
      <c r="G164" s="260">
        <v>0</v>
      </c>
    </row>
    <row r="165" spans="1:7" x14ac:dyDescent="0.2">
      <c r="A165" s="259" t="s">
        <v>610</v>
      </c>
      <c r="B165" s="259" t="s">
        <v>811</v>
      </c>
      <c r="C165" s="259" t="s">
        <v>101</v>
      </c>
      <c r="D165" s="259" t="s">
        <v>837</v>
      </c>
      <c r="E165" s="259" t="str">
        <f t="shared" si="2"/>
        <v>A7540571104523661</v>
      </c>
      <c r="F165" s="260">
        <v>20000</v>
      </c>
      <c r="G165" s="260">
        <v>0</v>
      </c>
    </row>
    <row r="166" spans="1:7" x14ac:dyDescent="0.2">
      <c r="A166" s="259" t="s">
        <v>610</v>
      </c>
      <c r="B166" s="259" t="s">
        <v>811</v>
      </c>
      <c r="C166" s="259" t="s">
        <v>101</v>
      </c>
      <c r="D166" s="259" t="s">
        <v>838</v>
      </c>
      <c r="E166" s="259" t="str">
        <f t="shared" si="2"/>
        <v>A7540571104523662</v>
      </c>
      <c r="F166" s="260">
        <v>2000000</v>
      </c>
      <c r="G166" s="260">
        <v>0</v>
      </c>
    </row>
    <row r="167" spans="1:7" x14ac:dyDescent="0.2">
      <c r="A167" s="259" t="s">
        <v>610</v>
      </c>
      <c r="B167" s="259" t="s">
        <v>811</v>
      </c>
      <c r="C167" s="259" t="s">
        <v>101</v>
      </c>
      <c r="D167" s="259" t="s">
        <v>839</v>
      </c>
      <c r="E167" s="259" t="str">
        <f t="shared" si="2"/>
        <v>A7540571104523692</v>
      </c>
      <c r="F167" s="260">
        <v>280000</v>
      </c>
      <c r="G167" s="260">
        <v>279878.2</v>
      </c>
    </row>
    <row r="168" spans="1:7" x14ac:dyDescent="0.2">
      <c r="A168" s="259" t="s">
        <v>620</v>
      </c>
      <c r="B168" s="259" t="s">
        <v>811</v>
      </c>
      <c r="C168" s="259" t="s">
        <v>258</v>
      </c>
      <c r="D168" s="259" t="s">
        <v>836</v>
      </c>
      <c r="E168" s="259" t="str">
        <f t="shared" si="2"/>
        <v>A7540611104513522</v>
      </c>
      <c r="F168" s="260">
        <v>92906</v>
      </c>
      <c r="G168" s="260">
        <v>0</v>
      </c>
    </row>
    <row r="169" spans="1:7" x14ac:dyDescent="0.2">
      <c r="A169" s="259" t="s">
        <v>611</v>
      </c>
      <c r="B169" s="259" t="s">
        <v>811</v>
      </c>
      <c r="C169" s="259" t="s">
        <v>101</v>
      </c>
      <c r="D169" s="259" t="s">
        <v>826</v>
      </c>
      <c r="E169" s="259" t="str">
        <f t="shared" si="2"/>
        <v>A7540631104523631</v>
      </c>
      <c r="F169" s="260">
        <v>305262</v>
      </c>
      <c r="G169" s="260">
        <v>305262</v>
      </c>
    </row>
    <row r="170" spans="1:7" x14ac:dyDescent="0.2">
      <c r="A170" s="259" t="s">
        <v>644</v>
      </c>
      <c r="B170" s="259" t="s">
        <v>811</v>
      </c>
      <c r="C170" s="259" t="s">
        <v>270</v>
      </c>
      <c r="D170" s="259" t="s">
        <v>833</v>
      </c>
      <c r="E170" s="259" t="str">
        <f t="shared" si="2"/>
        <v>A7540641104533512</v>
      </c>
      <c r="F170" s="260">
        <v>5000</v>
      </c>
      <c r="G170" s="260">
        <v>0</v>
      </c>
    </row>
    <row r="171" spans="1:7" x14ac:dyDescent="0.2">
      <c r="A171" s="259" t="s">
        <v>644</v>
      </c>
      <c r="B171" s="259" t="s">
        <v>811</v>
      </c>
      <c r="C171" s="259" t="s">
        <v>270</v>
      </c>
      <c r="D171" s="259" t="s">
        <v>836</v>
      </c>
      <c r="E171" s="259" t="str">
        <f t="shared" si="2"/>
        <v>A7540641104533522</v>
      </c>
      <c r="F171" s="260">
        <v>15000</v>
      </c>
      <c r="G171" s="260">
        <v>0</v>
      </c>
    </row>
    <row r="172" spans="1:7" x14ac:dyDescent="0.2">
      <c r="A172" s="259" t="s">
        <v>612</v>
      </c>
      <c r="B172" s="259" t="s">
        <v>811</v>
      </c>
      <c r="C172" s="259" t="s">
        <v>101</v>
      </c>
      <c r="D172" s="259" t="s">
        <v>833</v>
      </c>
      <c r="E172" s="259" t="str">
        <f t="shared" si="2"/>
        <v>A7540651104523512</v>
      </c>
      <c r="F172" s="260">
        <v>1066361</v>
      </c>
      <c r="G172" s="260">
        <v>0</v>
      </c>
    </row>
    <row r="173" spans="1:7" x14ac:dyDescent="0.2">
      <c r="A173" s="259" t="s">
        <v>632</v>
      </c>
      <c r="B173" s="259" t="s">
        <v>811</v>
      </c>
      <c r="C173" s="259" t="s">
        <v>258</v>
      </c>
      <c r="D173" s="259" t="s">
        <v>832</v>
      </c>
      <c r="E173" s="259" t="str">
        <f t="shared" si="2"/>
        <v>A7540661104513811</v>
      </c>
      <c r="F173" s="260">
        <v>28000</v>
      </c>
      <c r="G173" s="260">
        <v>28000</v>
      </c>
    </row>
    <row r="174" spans="1:7" x14ac:dyDescent="0.2">
      <c r="A174" s="259" t="s">
        <v>632</v>
      </c>
      <c r="B174" s="259" t="s">
        <v>811</v>
      </c>
      <c r="C174" s="259" t="s">
        <v>270</v>
      </c>
      <c r="D174" s="259" t="s">
        <v>832</v>
      </c>
      <c r="E174" s="259" t="str">
        <f t="shared" si="2"/>
        <v>A7540661104533811</v>
      </c>
      <c r="F174" s="260">
        <v>0</v>
      </c>
      <c r="G174" s="260">
        <v>0</v>
      </c>
    </row>
    <row r="175" spans="1:7" x14ac:dyDescent="0.2">
      <c r="A175" s="259" t="s">
        <v>287</v>
      </c>
      <c r="B175" s="259" t="s">
        <v>811</v>
      </c>
      <c r="C175" s="259" t="s">
        <v>270</v>
      </c>
      <c r="D175" s="259" t="s">
        <v>826</v>
      </c>
      <c r="E175" s="259" t="str">
        <f t="shared" si="2"/>
        <v>A7610111104533631</v>
      </c>
      <c r="F175" s="260">
        <v>104400000</v>
      </c>
      <c r="G175" s="260">
        <v>87946054.579999998</v>
      </c>
    </row>
    <row r="176" spans="1:7" x14ac:dyDescent="0.2">
      <c r="A176" s="259" t="s">
        <v>287</v>
      </c>
      <c r="B176" s="259" t="s">
        <v>811</v>
      </c>
      <c r="C176" s="259" t="s">
        <v>270</v>
      </c>
      <c r="D176" s="259" t="s">
        <v>830</v>
      </c>
      <c r="E176" s="259" t="str">
        <f t="shared" si="2"/>
        <v>A7610111104533632</v>
      </c>
      <c r="F176" s="260">
        <v>1000000</v>
      </c>
      <c r="G176" s="260">
        <v>0</v>
      </c>
    </row>
    <row r="177" spans="1:7" x14ac:dyDescent="0.2">
      <c r="A177" s="259" t="s">
        <v>190</v>
      </c>
      <c r="B177" s="259" t="s">
        <v>811</v>
      </c>
      <c r="C177" s="259" t="s">
        <v>101</v>
      </c>
      <c r="D177" s="259" t="s">
        <v>836</v>
      </c>
      <c r="E177" s="259" t="str">
        <f t="shared" si="2"/>
        <v>A8100151104523522</v>
      </c>
      <c r="F177" s="260">
        <v>950000</v>
      </c>
      <c r="G177" s="260">
        <v>800000</v>
      </c>
    </row>
    <row r="178" spans="1:7" x14ac:dyDescent="0.2">
      <c r="A178" s="259" t="s">
        <v>172</v>
      </c>
      <c r="B178" s="259" t="s">
        <v>811</v>
      </c>
      <c r="C178" s="259" t="s">
        <v>101</v>
      </c>
      <c r="D178" s="259" t="s">
        <v>511</v>
      </c>
      <c r="E178" s="259" t="str">
        <f t="shared" si="2"/>
        <v>A8100401104523237</v>
      </c>
      <c r="F178" s="260">
        <v>65000</v>
      </c>
      <c r="G178" s="260">
        <v>12500</v>
      </c>
    </row>
    <row r="179" spans="1:7" x14ac:dyDescent="0.2">
      <c r="A179" s="259" t="s">
        <v>172</v>
      </c>
      <c r="B179" s="259" t="s">
        <v>811</v>
      </c>
      <c r="C179" s="259" t="s">
        <v>101</v>
      </c>
      <c r="D179" s="259" t="s">
        <v>543</v>
      </c>
      <c r="E179" s="259" t="str">
        <f t="shared" si="2"/>
        <v>A8100401104523238</v>
      </c>
      <c r="F179" s="260">
        <v>70000</v>
      </c>
      <c r="G179" s="260">
        <v>39912.46</v>
      </c>
    </row>
    <row r="180" spans="1:7" x14ac:dyDescent="0.2">
      <c r="A180" s="259" t="s">
        <v>172</v>
      </c>
      <c r="B180" s="259" t="s">
        <v>811</v>
      </c>
      <c r="C180" s="259" t="s">
        <v>101</v>
      </c>
      <c r="D180" s="259" t="s">
        <v>503</v>
      </c>
      <c r="E180" s="259" t="str">
        <f t="shared" si="2"/>
        <v>A8100401104524126</v>
      </c>
      <c r="F180" s="260">
        <v>25000</v>
      </c>
      <c r="G180" s="260">
        <v>0</v>
      </c>
    </row>
    <row r="181" spans="1:7" x14ac:dyDescent="0.2">
      <c r="A181" s="259" t="s">
        <v>629</v>
      </c>
      <c r="B181" s="259" t="s">
        <v>811</v>
      </c>
      <c r="C181" s="259" t="s">
        <v>258</v>
      </c>
      <c r="D181" s="259" t="s">
        <v>830</v>
      </c>
      <c r="E181" s="259" t="str">
        <f t="shared" si="2"/>
        <v>A8100571104513632</v>
      </c>
      <c r="F181" s="260">
        <v>7058300</v>
      </c>
      <c r="G181" s="260">
        <v>7058253</v>
      </c>
    </row>
    <row r="182" spans="1:7" x14ac:dyDescent="0.2">
      <c r="A182" s="259" t="s">
        <v>461</v>
      </c>
      <c r="B182" s="259" t="s">
        <v>811</v>
      </c>
      <c r="C182" s="259" t="s">
        <v>258</v>
      </c>
      <c r="D182" s="259" t="s">
        <v>836</v>
      </c>
      <c r="E182" s="259" t="str">
        <f t="shared" si="2"/>
        <v>A8190311104513522</v>
      </c>
      <c r="F182" s="260">
        <v>31534546</v>
      </c>
      <c r="G182" s="260">
        <v>21769825.440000001</v>
      </c>
    </row>
    <row r="183" spans="1:7" x14ac:dyDescent="0.2">
      <c r="A183" s="259" t="s">
        <v>625</v>
      </c>
      <c r="B183" s="259" t="s">
        <v>811</v>
      </c>
      <c r="C183" s="259" t="s">
        <v>258</v>
      </c>
      <c r="D183" s="259" t="s">
        <v>826</v>
      </c>
      <c r="E183" s="259" t="str">
        <f t="shared" si="2"/>
        <v>A8190761104513631</v>
      </c>
      <c r="F183" s="260">
        <v>5311566</v>
      </c>
      <c r="G183" s="260">
        <v>3333454.57</v>
      </c>
    </row>
    <row r="184" spans="1:7" x14ac:dyDescent="0.2">
      <c r="A184" s="259" t="s">
        <v>625</v>
      </c>
      <c r="B184" s="259" t="s">
        <v>811</v>
      </c>
      <c r="C184" s="259" t="s">
        <v>258</v>
      </c>
      <c r="D184" s="259" t="s">
        <v>820</v>
      </c>
      <c r="E184" s="259" t="str">
        <f t="shared" si="2"/>
        <v>A8190761104513721</v>
      </c>
      <c r="F184" s="260">
        <v>0</v>
      </c>
      <c r="G184" s="260">
        <v>0</v>
      </c>
    </row>
    <row r="185" spans="1:7" x14ac:dyDescent="0.2">
      <c r="A185" s="259" t="s">
        <v>625</v>
      </c>
      <c r="B185" s="259" t="s">
        <v>811</v>
      </c>
      <c r="C185" s="259" t="s">
        <v>258</v>
      </c>
      <c r="D185" s="259" t="s">
        <v>821</v>
      </c>
      <c r="E185" s="259" t="str">
        <f t="shared" si="2"/>
        <v>A8190761104513722</v>
      </c>
      <c r="F185" s="260">
        <v>0</v>
      </c>
      <c r="G185" s="260">
        <v>0</v>
      </c>
    </row>
    <row r="186" spans="1:7" x14ac:dyDescent="0.2">
      <c r="A186" s="259" t="s">
        <v>840</v>
      </c>
      <c r="B186" s="259" t="s">
        <v>811</v>
      </c>
      <c r="C186" s="259" t="s">
        <v>270</v>
      </c>
      <c r="D186" s="259" t="s">
        <v>833</v>
      </c>
      <c r="E186" s="259" t="str">
        <f t="shared" si="2"/>
        <v>A8190791104533512</v>
      </c>
      <c r="F186" s="260">
        <v>0</v>
      </c>
      <c r="G186" s="260">
        <v>0</v>
      </c>
    </row>
    <row r="187" spans="1:7" x14ac:dyDescent="0.2">
      <c r="A187" s="259" t="s">
        <v>840</v>
      </c>
      <c r="B187" s="259" t="s">
        <v>811</v>
      </c>
      <c r="C187" s="259" t="s">
        <v>270</v>
      </c>
      <c r="D187" s="259" t="s">
        <v>836</v>
      </c>
      <c r="E187" s="259" t="str">
        <f t="shared" si="2"/>
        <v>A8190791104533522</v>
      </c>
      <c r="F187" s="260">
        <v>0</v>
      </c>
      <c r="G187" s="260">
        <v>0</v>
      </c>
    </row>
    <row r="188" spans="1:7" x14ac:dyDescent="0.2">
      <c r="A188" s="259" t="s">
        <v>633</v>
      </c>
      <c r="B188" s="259" t="s">
        <v>811</v>
      </c>
      <c r="C188" s="259" t="s">
        <v>258</v>
      </c>
      <c r="D188" s="259" t="s">
        <v>833</v>
      </c>
      <c r="E188" s="259" t="str">
        <f t="shared" si="2"/>
        <v>A8190851104513512</v>
      </c>
      <c r="F188" s="260">
        <v>100000</v>
      </c>
      <c r="G188" s="260">
        <v>0</v>
      </c>
    </row>
    <row r="189" spans="1:7" x14ac:dyDescent="0.2">
      <c r="A189" s="259" t="s">
        <v>458</v>
      </c>
      <c r="B189" s="259" t="s">
        <v>811</v>
      </c>
      <c r="C189" s="259" t="s">
        <v>258</v>
      </c>
      <c r="D189" s="259" t="s">
        <v>841</v>
      </c>
      <c r="E189" s="259" t="str">
        <f t="shared" si="2"/>
        <v>A8200291104513621</v>
      </c>
      <c r="F189" s="260">
        <v>100000</v>
      </c>
      <c r="G189" s="260">
        <v>48510.32</v>
      </c>
    </row>
    <row r="190" spans="1:7" x14ac:dyDescent="0.2">
      <c r="A190" s="259" t="s">
        <v>326</v>
      </c>
      <c r="B190" s="259" t="s">
        <v>811</v>
      </c>
      <c r="C190" s="259" t="s">
        <v>325</v>
      </c>
      <c r="D190" s="259" t="s">
        <v>511</v>
      </c>
      <c r="E190" s="259" t="str">
        <f t="shared" si="2"/>
        <v>A8200321104603237</v>
      </c>
      <c r="F190" s="260">
        <v>39817</v>
      </c>
      <c r="G190" s="260">
        <v>0</v>
      </c>
    </row>
    <row r="191" spans="1:7" x14ac:dyDescent="0.2">
      <c r="A191" s="259" t="s">
        <v>326</v>
      </c>
      <c r="B191" s="259" t="s">
        <v>811</v>
      </c>
      <c r="C191" s="259" t="s">
        <v>325</v>
      </c>
      <c r="D191" s="259" t="s">
        <v>544</v>
      </c>
      <c r="E191" s="259" t="str">
        <f t="shared" si="2"/>
        <v>A8200321104603239</v>
      </c>
      <c r="F191" s="260">
        <v>6636</v>
      </c>
      <c r="G191" s="260">
        <v>0</v>
      </c>
    </row>
    <row r="192" spans="1:7" x14ac:dyDescent="0.2">
      <c r="A192" s="259" t="s">
        <v>326</v>
      </c>
      <c r="B192" s="259" t="s">
        <v>811</v>
      </c>
      <c r="C192" s="259" t="s">
        <v>325</v>
      </c>
      <c r="D192" s="259" t="s">
        <v>546</v>
      </c>
      <c r="E192" s="259" t="str">
        <f t="shared" si="2"/>
        <v>A8200321104603291</v>
      </c>
      <c r="F192" s="260">
        <v>3982</v>
      </c>
      <c r="G192" s="260">
        <v>0</v>
      </c>
    </row>
    <row r="193" spans="1:7" x14ac:dyDescent="0.2">
      <c r="A193" s="259" t="s">
        <v>623</v>
      </c>
      <c r="B193" s="259" t="s">
        <v>811</v>
      </c>
      <c r="C193" s="259" t="s">
        <v>258</v>
      </c>
      <c r="D193" s="259" t="s">
        <v>826</v>
      </c>
      <c r="E193" s="259" t="str">
        <f t="shared" si="2"/>
        <v>A8200761104513631</v>
      </c>
      <c r="F193" s="260">
        <v>17774190</v>
      </c>
      <c r="G193" s="260">
        <v>10959095.529999999</v>
      </c>
    </row>
    <row r="194" spans="1:7" x14ac:dyDescent="0.2">
      <c r="A194" s="259" t="s">
        <v>639</v>
      </c>
      <c r="B194" s="259" t="s">
        <v>811</v>
      </c>
      <c r="C194" s="259" t="s">
        <v>270</v>
      </c>
      <c r="D194" s="259" t="s">
        <v>830</v>
      </c>
      <c r="E194" s="259" t="str">
        <f t="shared" si="2"/>
        <v>A8200821104533632</v>
      </c>
      <c r="F194" s="260">
        <v>49000000</v>
      </c>
      <c r="G194" s="260">
        <v>34291092.109999999</v>
      </c>
    </row>
    <row r="195" spans="1:7" x14ac:dyDescent="0.2">
      <c r="A195" s="259" t="s">
        <v>224</v>
      </c>
      <c r="B195" s="259" t="s">
        <v>811</v>
      </c>
      <c r="C195" s="259" t="s">
        <v>101</v>
      </c>
      <c r="D195" s="259" t="s">
        <v>549</v>
      </c>
      <c r="E195" s="259" t="str">
        <f t="shared" ref="E195:E258" si="3">CONCATENATE(A195,B195,C195,D195)</f>
        <v>A8210141104523295</v>
      </c>
      <c r="F195" s="260">
        <v>700</v>
      </c>
      <c r="G195" s="260">
        <v>0</v>
      </c>
    </row>
    <row r="196" spans="1:7" x14ac:dyDescent="0.2">
      <c r="A196" s="259" t="s">
        <v>224</v>
      </c>
      <c r="B196" s="259" t="s">
        <v>811</v>
      </c>
      <c r="C196" s="259" t="s">
        <v>101</v>
      </c>
      <c r="D196" s="259" t="s">
        <v>820</v>
      </c>
      <c r="E196" s="259" t="str">
        <f t="shared" si="3"/>
        <v>A8210141104523721</v>
      </c>
      <c r="F196" s="260">
        <v>25900</v>
      </c>
      <c r="G196" s="260">
        <v>2200</v>
      </c>
    </row>
    <row r="197" spans="1:7" x14ac:dyDescent="0.2">
      <c r="A197" s="259" t="s">
        <v>842</v>
      </c>
      <c r="B197" s="259" t="s">
        <v>811</v>
      </c>
      <c r="C197" s="259" t="s">
        <v>270</v>
      </c>
      <c r="D197" s="259" t="s">
        <v>833</v>
      </c>
      <c r="E197" s="259" t="str">
        <f t="shared" si="3"/>
        <v>A8210781104533512</v>
      </c>
      <c r="F197" s="260">
        <v>0</v>
      </c>
      <c r="G197" s="260">
        <v>0</v>
      </c>
    </row>
    <row r="198" spans="1:7" x14ac:dyDescent="0.2">
      <c r="A198" s="259" t="s">
        <v>842</v>
      </c>
      <c r="B198" s="259" t="s">
        <v>811</v>
      </c>
      <c r="C198" s="259" t="s">
        <v>270</v>
      </c>
      <c r="D198" s="259" t="s">
        <v>836</v>
      </c>
      <c r="E198" s="259" t="str">
        <f t="shared" si="3"/>
        <v>A8210781104533522</v>
      </c>
      <c r="F198" s="260">
        <v>0</v>
      </c>
      <c r="G198" s="260">
        <v>0</v>
      </c>
    </row>
    <row r="199" spans="1:7" x14ac:dyDescent="0.2">
      <c r="A199" s="259" t="s">
        <v>214</v>
      </c>
      <c r="B199" s="259" t="s">
        <v>811</v>
      </c>
      <c r="C199" s="259" t="s">
        <v>101</v>
      </c>
      <c r="D199" s="259" t="s">
        <v>541</v>
      </c>
      <c r="E199" s="259" t="str">
        <f t="shared" si="3"/>
        <v>K5702971104523235</v>
      </c>
      <c r="F199" s="260">
        <v>120000</v>
      </c>
      <c r="G199" s="260">
        <v>73272.53</v>
      </c>
    </row>
    <row r="200" spans="1:7" x14ac:dyDescent="0.2">
      <c r="A200" s="259" t="s">
        <v>214</v>
      </c>
      <c r="B200" s="259" t="s">
        <v>811</v>
      </c>
      <c r="C200" s="259" t="s">
        <v>101</v>
      </c>
      <c r="D200" s="259" t="s">
        <v>818</v>
      </c>
      <c r="E200" s="259" t="str">
        <f t="shared" si="3"/>
        <v>K5702971104523294</v>
      </c>
      <c r="F200" s="260">
        <v>72000</v>
      </c>
      <c r="G200" s="260">
        <v>68495</v>
      </c>
    </row>
    <row r="201" spans="1:7" x14ac:dyDescent="0.2">
      <c r="A201" s="259" t="s">
        <v>78</v>
      </c>
      <c r="B201" s="259" t="s">
        <v>811</v>
      </c>
      <c r="C201" s="259" t="s">
        <v>31</v>
      </c>
      <c r="D201" s="259" t="s">
        <v>536</v>
      </c>
      <c r="E201" s="259" t="str">
        <f t="shared" si="3"/>
        <v>K5703191104903225</v>
      </c>
      <c r="F201" s="260">
        <v>35000</v>
      </c>
      <c r="G201" s="260">
        <v>4532</v>
      </c>
    </row>
    <row r="202" spans="1:7" x14ac:dyDescent="0.2">
      <c r="A202" s="259" t="s">
        <v>78</v>
      </c>
      <c r="B202" s="259" t="s">
        <v>811</v>
      </c>
      <c r="C202" s="259" t="s">
        <v>31</v>
      </c>
      <c r="D202" s="259" t="s">
        <v>538</v>
      </c>
      <c r="E202" s="259" t="str">
        <f t="shared" si="3"/>
        <v>K5703191104903232</v>
      </c>
      <c r="F202" s="260">
        <v>120000</v>
      </c>
      <c r="G202" s="260">
        <v>38462.89</v>
      </c>
    </row>
    <row r="203" spans="1:7" x14ac:dyDescent="0.2">
      <c r="A203" s="259" t="s">
        <v>78</v>
      </c>
      <c r="B203" s="259" t="s">
        <v>811</v>
      </c>
      <c r="C203" s="259" t="s">
        <v>31</v>
      </c>
      <c r="D203" s="259" t="s">
        <v>541</v>
      </c>
      <c r="E203" s="259" t="str">
        <f t="shared" si="3"/>
        <v>K5703191104903235</v>
      </c>
      <c r="F203" s="260">
        <v>70000</v>
      </c>
      <c r="G203" s="260">
        <v>30849.84</v>
      </c>
    </row>
    <row r="204" spans="1:7" x14ac:dyDescent="0.2">
      <c r="A204" s="259" t="s">
        <v>78</v>
      </c>
      <c r="B204" s="259" t="s">
        <v>811</v>
      </c>
      <c r="C204" s="259" t="s">
        <v>31</v>
      </c>
      <c r="D204" s="259" t="s">
        <v>544</v>
      </c>
      <c r="E204" s="259" t="str">
        <f t="shared" si="3"/>
        <v>K5703191104903239</v>
      </c>
      <c r="F204" s="260">
        <v>80000</v>
      </c>
      <c r="G204" s="260">
        <v>17915.349999999999</v>
      </c>
    </row>
    <row r="205" spans="1:7" x14ac:dyDescent="0.2">
      <c r="A205" s="259" t="s">
        <v>78</v>
      </c>
      <c r="B205" s="259" t="s">
        <v>811</v>
      </c>
      <c r="C205" s="259" t="s">
        <v>31</v>
      </c>
      <c r="D205" s="259" t="s">
        <v>547</v>
      </c>
      <c r="E205" s="259" t="str">
        <f t="shared" si="3"/>
        <v>K5703191104903292</v>
      </c>
      <c r="F205" s="260">
        <v>115000</v>
      </c>
      <c r="G205" s="260">
        <v>54648.24</v>
      </c>
    </row>
    <row r="206" spans="1:7" x14ac:dyDescent="0.2">
      <c r="A206" s="259" t="s">
        <v>78</v>
      </c>
      <c r="B206" s="259" t="s">
        <v>811</v>
      </c>
      <c r="C206" s="259" t="s">
        <v>31</v>
      </c>
      <c r="D206" s="259" t="s">
        <v>563</v>
      </c>
      <c r="E206" s="259" t="str">
        <f t="shared" si="3"/>
        <v>K5703191104904231</v>
      </c>
      <c r="F206" s="260">
        <v>220000</v>
      </c>
      <c r="G206" s="260">
        <v>0</v>
      </c>
    </row>
    <row r="207" spans="1:7" x14ac:dyDescent="0.2">
      <c r="A207" s="259" t="s">
        <v>82</v>
      </c>
      <c r="B207" s="259" t="s">
        <v>811</v>
      </c>
      <c r="C207" s="259" t="s">
        <v>31</v>
      </c>
      <c r="D207" s="259" t="s">
        <v>570</v>
      </c>
      <c r="E207" s="259" t="str">
        <f t="shared" si="3"/>
        <v>K5703211104903224</v>
      </c>
      <c r="F207" s="260">
        <v>8627</v>
      </c>
      <c r="G207" s="260">
        <v>0</v>
      </c>
    </row>
    <row r="208" spans="1:7" x14ac:dyDescent="0.2">
      <c r="A208" s="259" t="s">
        <v>82</v>
      </c>
      <c r="B208" s="259" t="s">
        <v>811</v>
      </c>
      <c r="C208" s="259" t="s">
        <v>31</v>
      </c>
      <c r="D208" s="259" t="s">
        <v>538</v>
      </c>
      <c r="E208" s="259" t="str">
        <f t="shared" si="3"/>
        <v>K5703211104903232</v>
      </c>
      <c r="F208" s="260">
        <v>59725</v>
      </c>
      <c r="G208" s="260">
        <v>10560.56</v>
      </c>
    </row>
    <row r="209" spans="1:7" x14ac:dyDescent="0.2">
      <c r="A209" s="259" t="s">
        <v>82</v>
      </c>
      <c r="B209" s="259" t="s">
        <v>811</v>
      </c>
      <c r="C209" s="259" t="s">
        <v>31</v>
      </c>
      <c r="D209" s="259" t="s">
        <v>541</v>
      </c>
      <c r="E209" s="259" t="str">
        <f t="shared" si="3"/>
        <v>K5703211104903235</v>
      </c>
      <c r="F209" s="260">
        <v>950000</v>
      </c>
      <c r="G209" s="260">
        <v>549703.93000000005</v>
      </c>
    </row>
    <row r="210" spans="1:7" x14ac:dyDescent="0.2">
      <c r="A210" s="259" t="s">
        <v>82</v>
      </c>
      <c r="B210" s="259" t="s">
        <v>811</v>
      </c>
      <c r="C210" s="259" t="s">
        <v>31</v>
      </c>
      <c r="D210" s="259" t="s">
        <v>511</v>
      </c>
      <c r="E210" s="259" t="str">
        <f t="shared" si="3"/>
        <v>K5703211104903237</v>
      </c>
      <c r="F210" s="260">
        <v>33181</v>
      </c>
      <c r="G210" s="260">
        <v>0</v>
      </c>
    </row>
    <row r="211" spans="1:7" x14ac:dyDescent="0.2">
      <c r="A211" s="259" t="s">
        <v>82</v>
      </c>
      <c r="B211" s="259" t="s">
        <v>811</v>
      </c>
      <c r="C211" s="259" t="s">
        <v>31</v>
      </c>
      <c r="D211" s="259" t="s">
        <v>543</v>
      </c>
      <c r="E211" s="259" t="str">
        <f t="shared" si="3"/>
        <v>K5703211104903238</v>
      </c>
      <c r="F211" s="260">
        <v>950000</v>
      </c>
      <c r="G211" s="260">
        <v>441308.46</v>
      </c>
    </row>
    <row r="212" spans="1:7" x14ac:dyDescent="0.2">
      <c r="A212" s="259" t="s">
        <v>82</v>
      </c>
      <c r="B212" s="259" t="s">
        <v>811</v>
      </c>
      <c r="C212" s="259" t="s">
        <v>31</v>
      </c>
      <c r="D212" s="259" t="s">
        <v>557</v>
      </c>
      <c r="E212" s="259" t="str">
        <f t="shared" si="3"/>
        <v>K5703211104904123</v>
      </c>
      <c r="F212" s="260">
        <v>152631</v>
      </c>
      <c r="G212" s="260">
        <v>155993.19</v>
      </c>
    </row>
    <row r="213" spans="1:7" x14ac:dyDescent="0.2">
      <c r="A213" s="259" t="s">
        <v>82</v>
      </c>
      <c r="B213" s="259" t="s">
        <v>811</v>
      </c>
      <c r="C213" s="259" t="s">
        <v>31</v>
      </c>
      <c r="D213" s="259" t="s">
        <v>503</v>
      </c>
      <c r="E213" s="259" t="str">
        <f t="shared" si="3"/>
        <v>K5703211104904126</v>
      </c>
      <c r="F213" s="260">
        <v>19908</v>
      </c>
      <c r="G213" s="260">
        <v>0</v>
      </c>
    </row>
    <row r="214" spans="1:7" x14ac:dyDescent="0.2">
      <c r="A214" s="259" t="s">
        <v>82</v>
      </c>
      <c r="B214" s="259" t="s">
        <v>811</v>
      </c>
      <c r="C214" s="259" t="s">
        <v>31</v>
      </c>
      <c r="D214" s="259" t="s">
        <v>552</v>
      </c>
      <c r="E214" s="259" t="str">
        <f t="shared" si="3"/>
        <v>K5703211104904221</v>
      </c>
      <c r="F214" s="260">
        <v>250000</v>
      </c>
      <c r="G214" s="260">
        <v>7918.33</v>
      </c>
    </row>
    <row r="215" spans="1:7" x14ac:dyDescent="0.2">
      <c r="A215" s="259" t="s">
        <v>82</v>
      </c>
      <c r="B215" s="259" t="s">
        <v>811</v>
      </c>
      <c r="C215" s="259" t="s">
        <v>31</v>
      </c>
      <c r="D215" s="259" t="s">
        <v>559</v>
      </c>
      <c r="E215" s="259" t="str">
        <f t="shared" si="3"/>
        <v>K5703211104904222</v>
      </c>
      <c r="F215" s="260">
        <v>200000</v>
      </c>
      <c r="G215" s="260">
        <v>0</v>
      </c>
    </row>
    <row r="216" spans="1:7" x14ac:dyDescent="0.2">
      <c r="A216" s="259" t="s">
        <v>82</v>
      </c>
      <c r="B216" s="259" t="s">
        <v>811</v>
      </c>
      <c r="C216" s="259" t="s">
        <v>31</v>
      </c>
      <c r="D216" s="259" t="s">
        <v>560</v>
      </c>
      <c r="E216" s="259" t="str">
        <f t="shared" si="3"/>
        <v>K5703211104904262</v>
      </c>
      <c r="F216" s="260">
        <v>145000</v>
      </c>
      <c r="G216" s="260">
        <v>2937.5</v>
      </c>
    </row>
    <row r="217" spans="1:7" x14ac:dyDescent="0.2">
      <c r="A217" s="259" t="s">
        <v>454</v>
      </c>
      <c r="B217" s="259" t="s">
        <v>811</v>
      </c>
      <c r="C217" s="259" t="s">
        <v>258</v>
      </c>
      <c r="D217" s="259" t="s">
        <v>836</v>
      </c>
      <c r="E217" s="259" t="str">
        <f t="shared" si="3"/>
        <v>K5703441104513522</v>
      </c>
      <c r="F217" s="260">
        <v>13400000</v>
      </c>
      <c r="G217" s="260">
        <v>6370589.6600000001</v>
      </c>
    </row>
    <row r="218" spans="1:7" x14ac:dyDescent="0.2">
      <c r="A218" s="259" t="s">
        <v>454</v>
      </c>
      <c r="B218" s="259" t="s">
        <v>811</v>
      </c>
      <c r="C218" s="259" t="s">
        <v>258</v>
      </c>
      <c r="D218" s="259" t="s">
        <v>843</v>
      </c>
      <c r="E218" s="259" t="str">
        <f t="shared" si="3"/>
        <v>K5703441104513862</v>
      </c>
      <c r="F218" s="260">
        <v>14000000</v>
      </c>
      <c r="G218" s="260">
        <v>1510337.78</v>
      </c>
    </row>
    <row r="219" spans="1:7" x14ac:dyDescent="0.2">
      <c r="A219" s="259" t="s">
        <v>454</v>
      </c>
      <c r="B219" s="259" t="s">
        <v>811</v>
      </c>
      <c r="C219" s="259" t="s">
        <v>258</v>
      </c>
      <c r="D219" s="259" t="s">
        <v>844</v>
      </c>
      <c r="E219" s="259" t="str">
        <f t="shared" si="3"/>
        <v>K5703441104515163</v>
      </c>
      <c r="F219" s="260">
        <v>0</v>
      </c>
      <c r="G219" s="260">
        <v>0</v>
      </c>
    </row>
    <row r="220" spans="1:7" x14ac:dyDescent="0.2">
      <c r="A220" s="259" t="s">
        <v>601</v>
      </c>
      <c r="B220" s="259" t="s">
        <v>811</v>
      </c>
      <c r="C220" s="259" t="s">
        <v>31</v>
      </c>
      <c r="D220" s="259" t="s">
        <v>511</v>
      </c>
      <c r="E220" s="259" t="str">
        <f t="shared" si="3"/>
        <v>K7540261104903237</v>
      </c>
      <c r="F220" s="260">
        <v>6636</v>
      </c>
      <c r="G220" s="260">
        <v>0</v>
      </c>
    </row>
    <row r="221" spans="1:7" x14ac:dyDescent="0.2">
      <c r="A221" s="259" t="s">
        <v>601</v>
      </c>
      <c r="B221" s="259" t="s">
        <v>811</v>
      </c>
      <c r="C221" s="259" t="s">
        <v>31</v>
      </c>
      <c r="D221" s="259" t="s">
        <v>543</v>
      </c>
      <c r="E221" s="259" t="str">
        <f t="shared" si="3"/>
        <v>K7540261104903238</v>
      </c>
      <c r="F221" s="260">
        <v>86270</v>
      </c>
      <c r="G221" s="260">
        <v>0</v>
      </c>
    </row>
    <row r="222" spans="1:7" x14ac:dyDescent="0.2">
      <c r="A222" s="259" t="s">
        <v>601</v>
      </c>
      <c r="B222" s="259" t="s">
        <v>811</v>
      </c>
      <c r="C222" s="259" t="s">
        <v>31</v>
      </c>
      <c r="D222" s="259" t="s">
        <v>560</v>
      </c>
      <c r="E222" s="259" t="str">
        <f t="shared" si="3"/>
        <v>K7540261104904262</v>
      </c>
      <c r="F222" s="260">
        <v>0</v>
      </c>
      <c r="G222" s="260">
        <v>0</v>
      </c>
    </row>
    <row r="223" spans="1:7" x14ac:dyDescent="0.2">
      <c r="A223" s="259" t="s">
        <v>618</v>
      </c>
      <c r="B223" s="259" t="s">
        <v>811</v>
      </c>
      <c r="C223" s="259" t="s">
        <v>101</v>
      </c>
      <c r="D223" s="259" t="s">
        <v>503</v>
      </c>
      <c r="E223" s="259" t="str">
        <f t="shared" si="3"/>
        <v>K7540681104524126</v>
      </c>
      <c r="F223" s="260">
        <v>332000</v>
      </c>
      <c r="G223" s="260">
        <v>0</v>
      </c>
    </row>
    <row r="224" spans="1:7" x14ac:dyDescent="0.2">
      <c r="A224" s="259" t="s">
        <v>341</v>
      </c>
      <c r="B224" s="259" t="s">
        <v>811</v>
      </c>
      <c r="C224" s="259" t="s">
        <v>258</v>
      </c>
      <c r="D224" s="259" t="s">
        <v>536</v>
      </c>
      <c r="E224" s="259" t="str">
        <f t="shared" si="3"/>
        <v>K7610281104513225</v>
      </c>
      <c r="F224" s="260">
        <v>13000</v>
      </c>
      <c r="G224" s="260">
        <v>0</v>
      </c>
    </row>
    <row r="225" spans="1:7" x14ac:dyDescent="0.2">
      <c r="A225" s="259" t="s">
        <v>341</v>
      </c>
      <c r="B225" s="259" t="s">
        <v>811</v>
      </c>
      <c r="C225" s="259" t="s">
        <v>258</v>
      </c>
      <c r="D225" s="259" t="s">
        <v>571</v>
      </c>
      <c r="E225" s="259" t="str">
        <f t="shared" si="3"/>
        <v>K7610281104513227</v>
      </c>
      <c r="F225" s="260">
        <v>150000</v>
      </c>
      <c r="G225" s="260">
        <v>0</v>
      </c>
    </row>
    <row r="226" spans="1:7" x14ac:dyDescent="0.2">
      <c r="A226" s="259" t="s">
        <v>341</v>
      </c>
      <c r="B226" s="259" t="s">
        <v>811</v>
      </c>
      <c r="C226" s="259" t="s">
        <v>258</v>
      </c>
      <c r="D226" s="259" t="s">
        <v>538</v>
      </c>
      <c r="E226" s="259" t="str">
        <f t="shared" si="3"/>
        <v>K7610281104513232</v>
      </c>
      <c r="F226" s="260">
        <v>14000</v>
      </c>
      <c r="G226" s="260">
        <v>3145.73</v>
      </c>
    </row>
    <row r="227" spans="1:7" x14ac:dyDescent="0.2">
      <c r="A227" s="259" t="s">
        <v>341</v>
      </c>
      <c r="B227" s="259" t="s">
        <v>811</v>
      </c>
      <c r="C227" s="259" t="s">
        <v>258</v>
      </c>
      <c r="D227" s="259" t="s">
        <v>539</v>
      </c>
      <c r="E227" s="259" t="str">
        <f t="shared" si="3"/>
        <v>K7610281104513233</v>
      </c>
      <c r="F227" s="260">
        <v>14000</v>
      </c>
      <c r="G227" s="260">
        <v>0</v>
      </c>
    </row>
    <row r="228" spans="1:7" x14ac:dyDescent="0.2">
      <c r="A228" s="259" t="s">
        <v>341</v>
      </c>
      <c r="B228" s="259" t="s">
        <v>811</v>
      </c>
      <c r="C228" s="259" t="s">
        <v>258</v>
      </c>
      <c r="D228" s="259" t="s">
        <v>541</v>
      </c>
      <c r="E228" s="259" t="str">
        <f t="shared" si="3"/>
        <v>K7610281104513235</v>
      </c>
      <c r="F228" s="260">
        <v>6000</v>
      </c>
      <c r="G228" s="260">
        <v>0</v>
      </c>
    </row>
    <row r="229" spans="1:7" x14ac:dyDescent="0.2">
      <c r="A229" s="259" t="s">
        <v>341</v>
      </c>
      <c r="B229" s="259" t="s">
        <v>811</v>
      </c>
      <c r="C229" s="259" t="s">
        <v>258</v>
      </c>
      <c r="D229" s="259" t="s">
        <v>543</v>
      </c>
      <c r="E229" s="259" t="str">
        <f t="shared" si="3"/>
        <v>K7610281104513238</v>
      </c>
      <c r="F229" s="260">
        <v>100000</v>
      </c>
      <c r="G229" s="260">
        <v>18750</v>
      </c>
    </row>
    <row r="230" spans="1:7" x14ac:dyDescent="0.2">
      <c r="A230" s="259" t="s">
        <v>341</v>
      </c>
      <c r="B230" s="259" t="s">
        <v>811</v>
      </c>
      <c r="C230" s="259" t="s">
        <v>258</v>
      </c>
      <c r="D230" s="259" t="s">
        <v>814</v>
      </c>
      <c r="E230" s="259" t="str">
        <f t="shared" si="3"/>
        <v>K7610281104513831</v>
      </c>
      <c r="F230" s="260">
        <v>1000</v>
      </c>
      <c r="G230" s="260">
        <v>0</v>
      </c>
    </row>
    <row r="231" spans="1:7" x14ac:dyDescent="0.2">
      <c r="A231" s="259" t="s">
        <v>341</v>
      </c>
      <c r="B231" s="259" t="s">
        <v>811</v>
      </c>
      <c r="C231" s="259" t="s">
        <v>258</v>
      </c>
      <c r="D231" s="259" t="s">
        <v>552</v>
      </c>
      <c r="E231" s="259" t="str">
        <f t="shared" si="3"/>
        <v>K7610281104514221</v>
      </c>
      <c r="F231" s="260">
        <v>4000</v>
      </c>
      <c r="G231" s="260">
        <v>0</v>
      </c>
    </row>
    <row r="232" spans="1:7" x14ac:dyDescent="0.2">
      <c r="A232" s="259" t="s">
        <v>341</v>
      </c>
      <c r="B232" s="259" t="s">
        <v>811</v>
      </c>
      <c r="C232" s="259" t="s">
        <v>258</v>
      </c>
      <c r="D232" s="259" t="s">
        <v>559</v>
      </c>
      <c r="E232" s="259" t="str">
        <f t="shared" si="3"/>
        <v>K7610281104514222</v>
      </c>
      <c r="F232" s="260">
        <v>700</v>
      </c>
      <c r="G232" s="260">
        <v>0</v>
      </c>
    </row>
    <row r="233" spans="1:7" x14ac:dyDescent="0.2">
      <c r="A233" s="259" t="s">
        <v>341</v>
      </c>
      <c r="B233" s="259" t="s">
        <v>811</v>
      </c>
      <c r="C233" s="259" t="s">
        <v>258</v>
      </c>
      <c r="D233" s="259" t="s">
        <v>822</v>
      </c>
      <c r="E233" s="259" t="str">
        <f t="shared" si="3"/>
        <v>K7610281104514223</v>
      </c>
      <c r="F233" s="260">
        <v>15000</v>
      </c>
      <c r="G233" s="260">
        <v>0</v>
      </c>
    </row>
    <row r="234" spans="1:7" x14ac:dyDescent="0.2">
      <c r="A234" s="259" t="s">
        <v>341</v>
      </c>
      <c r="B234" s="259" t="s">
        <v>811</v>
      </c>
      <c r="C234" s="259" t="s">
        <v>258</v>
      </c>
      <c r="D234" s="259" t="s">
        <v>824</v>
      </c>
      <c r="E234" s="259" t="str">
        <f t="shared" si="3"/>
        <v>K7610281104514227</v>
      </c>
      <c r="F234" s="260">
        <v>50000</v>
      </c>
      <c r="G234" s="260">
        <v>0</v>
      </c>
    </row>
    <row r="235" spans="1:7" x14ac:dyDescent="0.2">
      <c r="A235" s="259" t="s">
        <v>845</v>
      </c>
      <c r="B235" s="259" t="s">
        <v>811</v>
      </c>
      <c r="C235" s="259" t="s">
        <v>101</v>
      </c>
      <c r="D235" s="259" t="s">
        <v>834</v>
      </c>
      <c r="E235" s="259" t="str">
        <f t="shared" si="3"/>
        <v>K7610831104523861</v>
      </c>
      <c r="F235" s="260">
        <v>0</v>
      </c>
      <c r="G235" s="260">
        <v>0</v>
      </c>
    </row>
    <row r="236" spans="1:7" x14ac:dyDescent="0.2">
      <c r="A236" s="259" t="s">
        <v>619</v>
      </c>
      <c r="B236" s="259" t="s">
        <v>811</v>
      </c>
      <c r="C236" s="259" t="s">
        <v>101</v>
      </c>
      <c r="D236" s="259" t="s">
        <v>510</v>
      </c>
      <c r="E236" s="259" t="str">
        <f t="shared" si="3"/>
        <v>K7610841104523211</v>
      </c>
      <c r="F236" s="260">
        <v>5000</v>
      </c>
      <c r="G236" s="260">
        <v>128.82</v>
      </c>
    </row>
    <row r="237" spans="1:7" x14ac:dyDescent="0.2">
      <c r="A237" s="259" t="s">
        <v>619</v>
      </c>
      <c r="B237" s="259" t="s">
        <v>811</v>
      </c>
      <c r="C237" s="259" t="s">
        <v>101</v>
      </c>
      <c r="D237" s="259" t="s">
        <v>537</v>
      </c>
      <c r="E237" s="259" t="str">
        <f t="shared" si="3"/>
        <v>K7610841104523231</v>
      </c>
      <c r="F237" s="260">
        <v>500</v>
      </c>
      <c r="G237" s="260">
        <v>0</v>
      </c>
    </row>
    <row r="238" spans="1:7" x14ac:dyDescent="0.2">
      <c r="A238" s="259" t="s">
        <v>619</v>
      </c>
      <c r="B238" s="259" t="s">
        <v>811</v>
      </c>
      <c r="C238" s="259" t="s">
        <v>101</v>
      </c>
      <c r="D238" s="259" t="s">
        <v>538</v>
      </c>
      <c r="E238" s="259" t="str">
        <f t="shared" si="3"/>
        <v>K7610841104523232</v>
      </c>
      <c r="F238" s="260">
        <v>85000</v>
      </c>
      <c r="G238" s="260">
        <v>0</v>
      </c>
    </row>
    <row r="239" spans="1:7" x14ac:dyDescent="0.2">
      <c r="A239" s="259" t="s">
        <v>619</v>
      </c>
      <c r="B239" s="259" t="s">
        <v>811</v>
      </c>
      <c r="C239" s="259" t="s">
        <v>101</v>
      </c>
      <c r="D239" s="259" t="s">
        <v>539</v>
      </c>
      <c r="E239" s="259" t="str">
        <f t="shared" si="3"/>
        <v>K7610841104523233</v>
      </c>
      <c r="F239" s="260">
        <v>1000</v>
      </c>
      <c r="G239" s="260">
        <v>0</v>
      </c>
    </row>
    <row r="240" spans="1:7" x14ac:dyDescent="0.2">
      <c r="A240" s="259" t="s">
        <v>619</v>
      </c>
      <c r="B240" s="259" t="s">
        <v>811</v>
      </c>
      <c r="C240" s="259" t="s">
        <v>101</v>
      </c>
      <c r="D240" s="259" t="s">
        <v>541</v>
      </c>
      <c r="E240" s="259" t="str">
        <f t="shared" si="3"/>
        <v>K7610841104523235</v>
      </c>
      <c r="F240" s="260">
        <v>500</v>
      </c>
      <c r="G240" s="260">
        <v>0</v>
      </c>
    </row>
    <row r="241" spans="1:7" x14ac:dyDescent="0.2">
      <c r="A241" s="259" t="s">
        <v>619</v>
      </c>
      <c r="B241" s="259" t="s">
        <v>811</v>
      </c>
      <c r="C241" s="259" t="s">
        <v>101</v>
      </c>
      <c r="D241" s="259" t="s">
        <v>511</v>
      </c>
      <c r="E241" s="259" t="str">
        <f t="shared" si="3"/>
        <v>K7610841104523237</v>
      </c>
      <c r="F241" s="260">
        <v>67000</v>
      </c>
      <c r="G241" s="260">
        <v>0</v>
      </c>
    </row>
    <row r="242" spans="1:7" x14ac:dyDescent="0.2">
      <c r="A242" s="259" t="s">
        <v>619</v>
      </c>
      <c r="B242" s="259" t="s">
        <v>811</v>
      </c>
      <c r="C242" s="259" t="s">
        <v>101</v>
      </c>
      <c r="D242" s="259" t="s">
        <v>543</v>
      </c>
      <c r="E242" s="259" t="str">
        <f t="shared" si="3"/>
        <v>K7610841104523238</v>
      </c>
      <c r="F242" s="260">
        <v>500</v>
      </c>
      <c r="G242" s="260">
        <v>0</v>
      </c>
    </row>
    <row r="243" spans="1:7" x14ac:dyDescent="0.2">
      <c r="A243" s="259" t="s">
        <v>619</v>
      </c>
      <c r="B243" s="259" t="s">
        <v>811</v>
      </c>
      <c r="C243" s="259" t="s">
        <v>101</v>
      </c>
      <c r="D243" s="259" t="s">
        <v>544</v>
      </c>
      <c r="E243" s="259" t="str">
        <f t="shared" si="3"/>
        <v>K7610841104523239</v>
      </c>
      <c r="F243" s="260">
        <v>5000</v>
      </c>
      <c r="G243" s="260">
        <v>0</v>
      </c>
    </row>
    <row r="244" spans="1:7" x14ac:dyDescent="0.2">
      <c r="A244" s="259" t="s">
        <v>619</v>
      </c>
      <c r="B244" s="259" t="s">
        <v>811</v>
      </c>
      <c r="C244" s="259" t="s">
        <v>101</v>
      </c>
      <c r="D244" s="259" t="s">
        <v>548</v>
      </c>
      <c r="E244" s="259" t="str">
        <f t="shared" si="3"/>
        <v>K7610841104523293</v>
      </c>
      <c r="F244" s="260">
        <v>1250</v>
      </c>
      <c r="G244" s="260">
        <v>0</v>
      </c>
    </row>
    <row r="245" spans="1:7" x14ac:dyDescent="0.2">
      <c r="A245" s="259" t="s">
        <v>619</v>
      </c>
      <c r="B245" s="259" t="s">
        <v>811</v>
      </c>
      <c r="C245" s="259" t="s">
        <v>101</v>
      </c>
      <c r="D245" s="259" t="s">
        <v>559</v>
      </c>
      <c r="E245" s="259" t="str">
        <f t="shared" si="3"/>
        <v>K7610841104524222</v>
      </c>
      <c r="F245" s="260">
        <v>135000</v>
      </c>
      <c r="G245" s="260">
        <v>6600</v>
      </c>
    </row>
    <row r="246" spans="1:7" x14ac:dyDescent="0.2">
      <c r="A246" s="259" t="s">
        <v>619</v>
      </c>
      <c r="B246" s="259" t="s">
        <v>811</v>
      </c>
      <c r="C246" s="259" t="s">
        <v>101</v>
      </c>
      <c r="D246" s="259" t="s">
        <v>560</v>
      </c>
      <c r="E246" s="259" t="str">
        <f t="shared" si="3"/>
        <v>K7610841104524262</v>
      </c>
      <c r="F246" s="260">
        <v>57000</v>
      </c>
      <c r="G246" s="260">
        <v>0</v>
      </c>
    </row>
    <row r="247" spans="1:7" x14ac:dyDescent="0.2">
      <c r="A247" s="259" t="s">
        <v>497</v>
      </c>
      <c r="B247" s="259" t="s">
        <v>811</v>
      </c>
      <c r="C247" s="259" t="s">
        <v>101</v>
      </c>
      <c r="D247" s="259" t="s">
        <v>535</v>
      </c>
      <c r="E247" s="259" t="str">
        <f t="shared" si="3"/>
        <v>K8100011104523223</v>
      </c>
      <c r="F247" s="260">
        <v>2000</v>
      </c>
      <c r="G247" s="260">
        <v>0</v>
      </c>
    </row>
    <row r="248" spans="1:7" x14ac:dyDescent="0.2">
      <c r="A248" s="259" t="s">
        <v>497</v>
      </c>
      <c r="B248" s="259" t="s">
        <v>811</v>
      </c>
      <c r="C248" s="259" t="s">
        <v>101</v>
      </c>
      <c r="D248" s="259" t="s">
        <v>570</v>
      </c>
      <c r="E248" s="259" t="str">
        <f t="shared" si="3"/>
        <v>K8100011104523224</v>
      </c>
      <c r="F248" s="260">
        <v>13000</v>
      </c>
      <c r="G248" s="260">
        <v>1538.82</v>
      </c>
    </row>
    <row r="249" spans="1:7" x14ac:dyDescent="0.2">
      <c r="A249" s="259" t="s">
        <v>497</v>
      </c>
      <c r="B249" s="259" t="s">
        <v>811</v>
      </c>
      <c r="C249" s="259" t="s">
        <v>101</v>
      </c>
      <c r="D249" s="259" t="s">
        <v>536</v>
      </c>
      <c r="E249" s="259" t="str">
        <f t="shared" si="3"/>
        <v>K8100011104523225</v>
      </c>
      <c r="F249" s="260">
        <v>6000</v>
      </c>
      <c r="G249" s="260">
        <v>0</v>
      </c>
    </row>
    <row r="250" spans="1:7" x14ac:dyDescent="0.2">
      <c r="A250" s="259" t="s">
        <v>497</v>
      </c>
      <c r="B250" s="259" t="s">
        <v>811</v>
      </c>
      <c r="C250" s="259" t="s">
        <v>101</v>
      </c>
      <c r="D250" s="259" t="s">
        <v>571</v>
      </c>
      <c r="E250" s="259" t="str">
        <f t="shared" si="3"/>
        <v>K8100011104523227</v>
      </c>
      <c r="F250" s="260">
        <v>4000</v>
      </c>
      <c r="G250" s="260">
        <v>17557.5</v>
      </c>
    </row>
    <row r="251" spans="1:7" x14ac:dyDescent="0.2">
      <c r="A251" s="259" t="s">
        <v>497</v>
      </c>
      <c r="B251" s="259" t="s">
        <v>811</v>
      </c>
      <c r="C251" s="259" t="s">
        <v>101</v>
      </c>
      <c r="D251" s="259" t="s">
        <v>537</v>
      </c>
      <c r="E251" s="259" t="str">
        <f t="shared" si="3"/>
        <v>K8100011104523231</v>
      </c>
      <c r="F251" s="260">
        <v>3000</v>
      </c>
      <c r="G251" s="260">
        <v>730.4</v>
      </c>
    </row>
    <row r="252" spans="1:7" x14ac:dyDescent="0.2">
      <c r="A252" s="259" t="s">
        <v>497</v>
      </c>
      <c r="B252" s="259" t="s">
        <v>811</v>
      </c>
      <c r="C252" s="259" t="s">
        <v>101</v>
      </c>
      <c r="D252" s="259" t="s">
        <v>538</v>
      </c>
      <c r="E252" s="259" t="str">
        <f t="shared" si="3"/>
        <v>K8100011104523232</v>
      </c>
      <c r="F252" s="260">
        <v>1520000</v>
      </c>
      <c r="G252" s="260">
        <v>714649.2</v>
      </c>
    </row>
    <row r="253" spans="1:7" x14ac:dyDescent="0.2">
      <c r="A253" s="259" t="s">
        <v>497</v>
      </c>
      <c r="B253" s="259" t="s">
        <v>811</v>
      </c>
      <c r="C253" s="259" t="s">
        <v>101</v>
      </c>
      <c r="D253" s="259" t="s">
        <v>541</v>
      </c>
      <c r="E253" s="259" t="str">
        <f t="shared" si="3"/>
        <v>K8100011104523235</v>
      </c>
      <c r="F253" s="260">
        <v>16000</v>
      </c>
      <c r="G253" s="260">
        <v>5738.75</v>
      </c>
    </row>
    <row r="254" spans="1:7" x14ac:dyDescent="0.2">
      <c r="A254" s="259" t="s">
        <v>497</v>
      </c>
      <c r="B254" s="259" t="s">
        <v>811</v>
      </c>
      <c r="C254" s="259" t="s">
        <v>101</v>
      </c>
      <c r="D254" s="259" t="s">
        <v>511</v>
      </c>
      <c r="E254" s="259" t="str">
        <f t="shared" si="3"/>
        <v>K8100011104523237</v>
      </c>
      <c r="F254" s="260">
        <v>332500</v>
      </c>
      <c r="G254" s="260">
        <v>40112.5</v>
      </c>
    </row>
    <row r="255" spans="1:7" x14ac:dyDescent="0.2">
      <c r="A255" s="259" t="s">
        <v>497</v>
      </c>
      <c r="B255" s="259" t="s">
        <v>811</v>
      </c>
      <c r="C255" s="259" t="s">
        <v>101</v>
      </c>
      <c r="D255" s="259" t="s">
        <v>543</v>
      </c>
      <c r="E255" s="259" t="str">
        <f t="shared" si="3"/>
        <v>K8100011104523238</v>
      </c>
      <c r="F255" s="260">
        <v>30000</v>
      </c>
      <c r="G255" s="260">
        <v>0</v>
      </c>
    </row>
    <row r="256" spans="1:7" x14ac:dyDescent="0.2">
      <c r="A256" s="259" t="s">
        <v>497</v>
      </c>
      <c r="B256" s="259" t="s">
        <v>811</v>
      </c>
      <c r="C256" s="259" t="s">
        <v>101</v>
      </c>
      <c r="D256" s="259" t="s">
        <v>544</v>
      </c>
      <c r="E256" s="259" t="str">
        <f t="shared" si="3"/>
        <v>K8100011104523239</v>
      </c>
      <c r="F256" s="260">
        <v>15000</v>
      </c>
      <c r="G256" s="260">
        <v>39.82</v>
      </c>
    </row>
    <row r="257" spans="1:7" x14ac:dyDescent="0.2">
      <c r="A257" s="259" t="s">
        <v>497</v>
      </c>
      <c r="B257" s="259" t="s">
        <v>811</v>
      </c>
      <c r="C257" s="259" t="s">
        <v>101</v>
      </c>
      <c r="D257" s="259" t="s">
        <v>547</v>
      </c>
      <c r="E257" s="259" t="str">
        <f t="shared" si="3"/>
        <v>K8100011104523292</v>
      </c>
      <c r="F257" s="260">
        <v>40000</v>
      </c>
      <c r="G257" s="260">
        <v>6324.74</v>
      </c>
    </row>
    <row r="258" spans="1:7" x14ac:dyDescent="0.2">
      <c r="A258" s="259" t="s">
        <v>497</v>
      </c>
      <c r="B258" s="259" t="s">
        <v>811</v>
      </c>
      <c r="C258" s="259" t="s">
        <v>101</v>
      </c>
      <c r="D258" s="259" t="s">
        <v>557</v>
      </c>
      <c r="E258" s="259" t="str">
        <f t="shared" si="3"/>
        <v>K8100011104524123</v>
      </c>
      <c r="F258" s="260">
        <v>8000</v>
      </c>
      <c r="G258" s="260">
        <v>0</v>
      </c>
    </row>
    <row r="259" spans="1:7" x14ac:dyDescent="0.2">
      <c r="A259" s="259" t="s">
        <v>497</v>
      </c>
      <c r="B259" s="259" t="s">
        <v>811</v>
      </c>
      <c r="C259" s="259" t="s">
        <v>101</v>
      </c>
      <c r="D259" s="259" t="s">
        <v>503</v>
      </c>
      <c r="E259" s="259" t="str">
        <f t="shared" ref="E259:E322" si="4">CONCATENATE(A259,B259,C259,D259)</f>
        <v>K8100011104524126</v>
      </c>
      <c r="F259" s="260">
        <v>285000</v>
      </c>
      <c r="G259" s="260">
        <v>0</v>
      </c>
    </row>
    <row r="260" spans="1:7" x14ac:dyDescent="0.2">
      <c r="A260" s="259" t="s">
        <v>497</v>
      </c>
      <c r="B260" s="259" t="s">
        <v>811</v>
      </c>
      <c r="C260" s="259" t="s">
        <v>101</v>
      </c>
      <c r="D260" s="259" t="s">
        <v>846</v>
      </c>
      <c r="E260" s="259" t="str">
        <f t="shared" si="4"/>
        <v>K8100011104524214</v>
      </c>
      <c r="F260" s="260">
        <v>475000</v>
      </c>
      <c r="G260" s="260">
        <v>0</v>
      </c>
    </row>
    <row r="261" spans="1:7" x14ac:dyDescent="0.2">
      <c r="A261" s="259" t="s">
        <v>497</v>
      </c>
      <c r="B261" s="259" t="s">
        <v>811</v>
      </c>
      <c r="C261" s="259" t="s">
        <v>101</v>
      </c>
      <c r="D261" s="259" t="s">
        <v>552</v>
      </c>
      <c r="E261" s="259" t="str">
        <f t="shared" si="4"/>
        <v>K8100011104524221</v>
      </c>
      <c r="F261" s="260">
        <v>7000</v>
      </c>
      <c r="G261" s="260">
        <v>0</v>
      </c>
    </row>
    <row r="262" spans="1:7" x14ac:dyDescent="0.2">
      <c r="A262" s="259" t="s">
        <v>497</v>
      </c>
      <c r="B262" s="259" t="s">
        <v>811</v>
      </c>
      <c r="C262" s="259" t="s">
        <v>101</v>
      </c>
      <c r="D262" s="259" t="s">
        <v>823</v>
      </c>
      <c r="E262" s="259" t="str">
        <f t="shared" si="4"/>
        <v>K8100011104524225</v>
      </c>
      <c r="F262" s="260">
        <v>7000</v>
      </c>
      <c r="G262" s="260">
        <v>0</v>
      </c>
    </row>
    <row r="263" spans="1:7" x14ac:dyDescent="0.2">
      <c r="A263" s="259" t="s">
        <v>497</v>
      </c>
      <c r="B263" s="259" t="s">
        <v>811</v>
      </c>
      <c r="C263" s="259" t="s">
        <v>101</v>
      </c>
      <c r="D263" s="259" t="s">
        <v>824</v>
      </c>
      <c r="E263" s="259" t="str">
        <f t="shared" si="4"/>
        <v>K8100011104524227</v>
      </c>
      <c r="F263" s="260">
        <v>4000</v>
      </c>
      <c r="G263" s="260">
        <v>0</v>
      </c>
    </row>
    <row r="264" spans="1:7" x14ac:dyDescent="0.2">
      <c r="A264" s="259" t="s">
        <v>497</v>
      </c>
      <c r="B264" s="259" t="s">
        <v>811</v>
      </c>
      <c r="C264" s="259" t="s">
        <v>101</v>
      </c>
      <c r="D264" s="259" t="s">
        <v>560</v>
      </c>
      <c r="E264" s="259" t="str">
        <f t="shared" si="4"/>
        <v>K8100011104524262</v>
      </c>
      <c r="F264" s="260">
        <v>7000</v>
      </c>
      <c r="G264" s="260">
        <v>0</v>
      </c>
    </row>
    <row r="265" spans="1:7" x14ac:dyDescent="0.2">
      <c r="A265" s="259" t="s">
        <v>506</v>
      </c>
      <c r="B265" s="259" t="s">
        <v>811</v>
      </c>
      <c r="C265" s="259" t="s">
        <v>101</v>
      </c>
      <c r="D265" s="259" t="s">
        <v>511</v>
      </c>
      <c r="E265" s="259" t="str">
        <f t="shared" si="4"/>
        <v>K8100061104523237</v>
      </c>
      <c r="F265" s="260">
        <v>123500</v>
      </c>
      <c r="G265" s="260">
        <v>0</v>
      </c>
    </row>
    <row r="266" spans="1:7" x14ac:dyDescent="0.2">
      <c r="A266" s="259" t="s">
        <v>506</v>
      </c>
      <c r="B266" s="259" t="s">
        <v>811</v>
      </c>
      <c r="C266" s="259" t="s">
        <v>101</v>
      </c>
      <c r="D266" s="259" t="s">
        <v>503</v>
      </c>
      <c r="E266" s="259" t="str">
        <f t="shared" si="4"/>
        <v>K8100061104524126</v>
      </c>
      <c r="F266" s="260">
        <v>285000</v>
      </c>
      <c r="G266" s="260">
        <v>0</v>
      </c>
    </row>
    <row r="267" spans="1:7" x14ac:dyDescent="0.2">
      <c r="A267" s="259" t="s">
        <v>89</v>
      </c>
      <c r="B267" s="259" t="s">
        <v>811</v>
      </c>
      <c r="C267" s="259" t="s">
        <v>31</v>
      </c>
      <c r="D267" s="259" t="s">
        <v>538</v>
      </c>
      <c r="E267" s="259" t="str">
        <f t="shared" si="4"/>
        <v>K8100161104903232</v>
      </c>
      <c r="F267" s="260">
        <v>670000</v>
      </c>
      <c r="G267" s="260">
        <v>273062.40999999997</v>
      </c>
    </row>
    <row r="268" spans="1:7" x14ac:dyDescent="0.2">
      <c r="A268" s="259" t="s">
        <v>89</v>
      </c>
      <c r="B268" s="259" t="s">
        <v>811</v>
      </c>
      <c r="C268" s="259" t="s">
        <v>31</v>
      </c>
      <c r="D268" s="259" t="s">
        <v>511</v>
      </c>
      <c r="E268" s="259" t="str">
        <f t="shared" si="4"/>
        <v>K8100161104903237</v>
      </c>
      <c r="F268" s="260">
        <v>33181</v>
      </c>
      <c r="G268" s="260">
        <v>10125</v>
      </c>
    </row>
    <row r="269" spans="1:7" x14ac:dyDescent="0.2">
      <c r="A269" s="259" t="s">
        <v>89</v>
      </c>
      <c r="B269" s="259" t="s">
        <v>811</v>
      </c>
      <c r="C269" s="259" t="s">
        <v>31</v>
      </c>
      <c r="D269" s="259" t="s">
        <v>830</v>
      </c>
      <c r="E269" s="259" t="str">
        <f t="shared" si="4"/>
        <v>K8100161104903632</v>
      </c>
      <c r="F269" s="260">
        <v>250000</v>
      </c>
      <c r="G269" s="260">
        <v>0</v>
      </c>
    </row>
    <row r="270" spans="1:7" x14ac:dyDescent="0.2">
      <c r="A270" s="259" t="s">
        <v>89</v>
      </c>
      <c r="B270" s="259" t="s">
        <v>811</v>
      </c>
      <c r="C270" s="259" t="s">
        <v>31</v>
      </c>
      <c r="D270" s="259" t="s">
        <v>503</v>
      </c>
      <c r="E270" s="259" t="str">
        <f t="shared" si="4"/>
        <v>K8100161104904126</v>
      </c>
      <c r="F270" s="260">
        <v>19908</v>
      </c>
      <c r="G270" s="260">
        <v>0</v>
      </c>
    </row>
    <row r="271" spans="1:7" x14ac:dyDescent="0.2">
      <c r="A271" s="259" t="s">
        <v>89</v>
      </c>
      <c r="B271" s="259" t="s">
        <v>811</v>
      </c>
      <c r="C271" s="259" t="s">
        <v>31</v>
      </c>
      <c r="D271" s="259" t="s">
        <v>828</v>
      </c>
      <c r="E271" s="259" t="str">
        <f t="shared" si="4"/>
        <v>K8100161104904511</v>
      </c>
      <c r="F271" s="260">
        <v>30000</v>
      </c>
      <c r="G271" s="260">
        <v>30000</v>
      </c>
    </row>
    <row r="272" spans="1:7" x14ac:dyDescent="0.2">
      <c r="A272" s="259" t="s">
        <v>493</v>
      </c>
      <c r="B272" s="259" t="s">
        <v>811</v>
      </c>
      <c r="C272" s="259" t="s">
        <v>101</v>
      </c>
      <c r="D272" s="259" t="s">
        <v>847</v>
      </c>
      <c r="E272" s="259" t="str">
        <f t="shared" si="4"/>
        <v>K8100241104524233</v>
      </c>
      <c r="F272" s="260">
        <v>40000</v>
      </c>
      <c r="G272" s="260">
        <v>0</v>
      </c>
    </row>
    <row r="273" spans="1:7" x14ac:dyDescent="0.2">
      <c r="A273" s="259" t="s">
        <v>848</v>
      </c>
      <c r="B273" s="259" t="s">
        <v>811</v>
      </c>
      <c r="C273" s="259" t="s">
        <v>101</v>
      </c>
      <c r="D273" s="259" t="s">
        <v>824</v>
      </c>
      <c r="E273" s="259" t="str">
        <f t="shared" si="4"/>
        <v>K8190811104524227</v>
      </c>
      <c r="F273" s="260">
        <v>0</v>
      </c>
      <c r="G273" s="260">
        <v>0</v>
      </c>
    </row>
    <row r="274" spans="1:7" x14ac:dyDescent="0.2">
      <c r="A274" s="259" t="s">
        <v>613</v>
      </c>
      <c r="B274" s="259" t="s">
        <v>811</v>
      </c>
      <c r="C274" s="259" t="s">
        <v>101</v>
      </c>
      <c r="D274" s="259" t="s">
        <v>510</v>
      </c>
      <c r="E274" s="259" t="str">
        <f t="shared" si="4"/>
        <v>K8190821104523211</v>
      </c>
      <c r="F274" s="260">
        <v>2000</v>
      </c>
      <c r="G274" s="260">
        <v>0</v>
      </c>
    </row>
    <row r="275" spans="1:7" x14ac:dyDescent="0.2">
      <c r="A275" s="259" t="s">
        <v>613</v>
      </c>
      <c r="B275" s="259" t="s">
        <v>811</v>
      </c>
      <c r="C275" s="259" t="s">
        <v>101</v>
      </c>
      <c r="D275" s="259" t="s">
        <v>532</v>
      </c>
      <c r="E275" s="259" t="str">
        <f t="shared" si="4"/>
        <v>K8190821104523213</v>
      </c>
      <c r="F275" s="260">
        <v>1000</v>
      </c>
      <c r="G275" s="260">
        <v>0</v>
      </c>
    </row>
    <row r="276" spans="1:7" x14ac:dyDescent="0.2">
      <c r="A276" s="259" t="s">
        <v>613</v>
      </c>
      <c r="B276" s="259" t="s">
        <v>811</v>
      </c>
      <c r="C276" s="259" t="s">
        <v>101</v>
      </c>
      <c r="D276" s="259" t="s">
        <v>535</v>
      </c>
      <c r="E276" s="259" t="str">
        <f t="shared" si="4"/>
        <v>K8190821104523223</v>
      </c>
      <c r="F276" s="260">
        <v>500</v>
      </c>
      <c r="G276" s="260">
        <v>0</v>
      </c>
    </row>
    <row r="277" spans="1:7" x14ac:dyDescent="0.2">
      <c r="A277" s="259" t="s">
        <v>613</v>
      </c>
      <c r="B277" s="259" t="s">
        <v>811</v>
      </c>
      <c r="C277" s="259" t="s">
        <v>101</v>
      </c>
      <c r="D277" s="259" t="s">
        <v>539</v>
      </c>
      <c r="E277" s="259" t="str">
        <f t="shared" si="4"/>
        <v>K8190821104523233</v>
      </c>
      <c r="F277" s="260">
        <v>2000</v>
      </c>
      <c r="G277" s="260">
        <v>0</v>
      </c>
    </row>
    <row r="278" spans="1:7" x14ac:dyDescent="0.2">
      <c r="A278" s="259" t="s">
        <v>613</v>
      </c>
      <c r="B278" s="259" t="s">
        <v>811</v>
      </c>
      <c r="C278" s="259" t="s">
        <v>101</v>
      </c>
      <c r="D278" s="259" t="s">
        <v>511</v>
      </c>
      <c r="E278" s="259" t="str">
        <f t="shared" si="4"/>
        <v>K8190821104523237</v>
      </c>
      <c r="F278" s="260">
        <v>75000</v>
      </c>
      <c r="G278" s="260">
        <v>0</v>
      </c>
    </row>
    <row r="279" spans="1:7" x14ac:dyDescent="0.2">
      <c r="A279" s="259" t="s">
        <v>613</v>
      </c>
      <c r="B279" s="259" t="s">
        <v>811</v>
      </c>
      <c r="C279" s="259" t="s">
        <v>101</v>
      </c>
      <c r="D279" s="259" t="s">
        <v>543</v>
      </c>
      <c r="E279" s="259" t="str">
        <f t="shared" si="4"/>
        <v>K8190821104523238</v>
      </c>
      <c r="F279" s="260">
        <v>65000</v>
      </c>
      <c r="G279" s="260">
        <v>0</v>
      </c>
    </row>
    <row r="280" spans="1:7" x14ac:dyDescent="0.2">
      <c r="A280" s="259" t="s">
        <v>613</v>
      </c>
      <c r="B280" s="259" t="s">
        <v>811</v>
      </c>
      <c r="C280" s="259" t="s">
        <v>101</v>
      </c>
      <c r="D280" s="259" t="s">
        <v>548</v>
      </c>
      <c r="E280" s="259" t="str">
        <f t="shared" si="4"/>
        <v>K8190821104523293</v>
      </c>
      <c r="F280" s="260">
        <v>750</v>
      </c>
      <c r="G280" s="260">
        <v>0</v>
      </c>
    </row>
    <row r="281" spans="1:7" x14ac:dyDescent="0.2">
      <c r="A281" s="259" t="s">
        <v>613</v>
      </c>
      <c r="B281" s="259" t="s">
        <v>811</v>
      </c>
      <c r="C281" s="259" t="s">
        <v>101</v>
      </c>
      <c r="D281" s="259" t="s">
        <v>557</v>
      </c>
      <c r="E281" s="259" t="str">
        <f t="shared" si="4"/>
        <v>K8190821104524123</v>
      </c>
      <c r="F281" s="260">
        <v>7500</v>
      </c>
      <c r="G281" s="260">
        <v>4273.5</v>
      </c>
    </row>
    <row r="282" spans="1:7" x14ac:dyDescent="0.2">
      <c r="A282" s="259" t="s">
        <v>613</v>
      </c>
      <c r="B282" s="259" t="s">
        <v>811</v>
      </c>
      <c r="C282" s="259" t="s">
        <v>101</v>
      </c>
      <c r="D282" s="259" t="s">
        <v>559</v>
      </c>
      <c r="E282" s="259" t="str">
        <f t="shared" si="4"/>
        <v>K8190821104524222</v>
      </c>
      <c r="F282" s="260">
        <v>75000</v>
      </c>
      <c r="G282" s="260">
        <v>0</v>
      </c>
    </row>
    <row r="283" spans="1:7" x14ac:dyDescent="0.2">
      <c r="A283" s="259" t="s">
        <v>613</v>
      </c>
      <c r="B283" s="259" t="s">
        <v>811</v>
      </c>
      <c r="C283" s="259" t="s">
        <v>101</v>
      </c>
      <c r="D283" s="259" t="s">
        <v>560</v>
      </c>
      <c r="E283" s="259" t="str">
        <f t="shared" si="4"/>
        <v>K8190821104524262</v>
      </c>
      <c r="F283" s="260">
        <v>75000</v>
      </c>
      <c r="G283" s="260">
        <v>0</v>
      </c>
    </row>
    <row r="284" spans="1:7" x14ac:dyDescent="0.2">
      <c r="A284" s="259" t="s">
        <v>614</v>
      </c>
      <c r="B284" s="259" t="s">
        <v>811</v>
      </c>
      <c r="C284" s="259" t="s">
        <v>101</v>
      </c>
      <c r="D284" s="259" t="s">
        <v>510</v>
      </c>
      <c r="E284" s="259" t="str">
        <f t="shared" si="4"/>
        <v>K8190831104523211</v>
      </c>
      <c r="F284" s="260">
        <v>0</v>
      </c>
      <c r="G284" s="260">
        <v>0</v>
      </c>
    </row>
    <row r="285" spans="1:7" x14ac:dyDescent="0.2">
      <c r="A285" s="259" t="s">
        <v>614</v>
      </c>
      <c r="B285" s="259" t="s">
        <v>811</v>
      </c>
      <c r="C285" s="259" t="s">
        <v>101</v>
      </c>
      <c r="D285" s="259" t="s">
        <v>532</v>
      </c>
      <c r="E285" s="259" t="str">
        <f t="shared" si="4"/>
        <v>K8190831104523213</v>
      </c>
      <c r="F285" s="260">
        <v>0</v>
      </c>
      <c r="G285" s="260">
        <v>0</v>
      </c>
    </row>
    <row r="286" spans="1:7" x14ac:dyDescent="0.2">
      <c r="A286" s="259" t="s">
        <v>614</v>
      </c>
      <c r="B286" s="259" t="s">
        <v>811</v>
      </c>
      <c r="C286" s="259" t="s">
        <v>101</v>
      </c>
      <c r="D286" s="259" t="s">
        <v>535</v>
      </c>
      <c r="E286" s="259" t="str">
        <f t="shared" si="4"/>
        <v>K8190831104523223</v>
      </c>
      <c r="F286" s="260">
        <v>0</v>
      </c>
      <c r="G286" s="260">
        <v>0</v>
      </c>
    </row>
    <row r="287" spans="1:7" x14ac:dyDescent="0.2">
      <c r="A287" s="259" t="s">
        <v>614</v>
      </c>
      <c r="B287" s="259" t="s">
        <v>811</v>
      </c>
      <c r="C287" s="259" t="s">
        <v>101</v>
      </c>
      <c r="D287" s="259" t="s">
        <v>539</v>
      </c>
      <c r="E287" s="259" t="str">
        <f t="shared" si="4"/>
        <v>K8190831104523233</v>
      </c>
      <c r="F287" s="260">
        <v>0</v>
      </c>
      <c r="G287" s="260">
        <v>0</v>
      </c>
    </row>
    <row r="288" spans="1:7" x14ac:dyDescent="0.2">
      <c r="A288" s="259" t="s">
        <v>614</v>
      </c>
      <c r="B288" s="259" t="s">
        <v>811</v>
      </c>
      <c r="C288" s="259" t="s">
        <v>101</v>
      </c>
      <c r="D288" s="259" t="s">
        <v>541</v>
      </c>
      <c r="E288" s="259" t="str">
        <f t="shared" si="4"/>
        <v>K8190831104523235</v>
      </c>
      <c r="F288" s="260">
        <v>0</v>
      </c>
      <c r="G288" s="260">
        <v>0</v>
      </c>
    </row>
    <row r="289" spans="1:7" x14ac:dyDescent="0.2">
      <c r="A289" s="259" t="s">
        <v>614</v>
      </c>
      <c r="B289" s="259" t="s">
        <v>811</v>
      </c>
      <c r="C289" s="259" t="s">
        <v>101</v>
      </c>
      <c r="D289" s="259" t="s">
        <v>511</v>
      </c>
      <c r="E289" s="259" t="str">
        <f t="shared" si="4"/>
        <v>K8190831104523237</v>
      </c>
      <c r="F289" s="260">
        <v>0</v>
      </c>
      <c r="G289" s="260">
        <v>0</v>
      </c>
    </row>
    <row r="290" spans="1:7" x14ac:dyDescent="0.2">
      <c r="A290" s="259" t="s">
        <v>614</v>
      </c>
      <c r="B290" s="259" t="s">
        <v>811</v>
      </c>
      <c r="C290" s="259" t="s">
        <v>101</v>
      </c>
      <c r="D290" s="259" t="s">
        <v>548</v>
      </c>
      <c r="E290" s="259" t="str">
        <f t="shared" si="4"/>
        <v>K8190831104523293</v>
      </c>
      <c r="F290" s="260">
        <v>0</v>
      </c>
      <c r="G290" s="260">
        <v>0</v>
      </c>
    </row>
    <row r="291" spans="1:7" x14ac:dyDescent="0.2">
      <c r="A291" s="259" t="s">
        <v>607</v>
      </c>
      <c r="B291" s="259" t="s">
        <v>811</v>
      </c>
      <c r="C291" s="259" t="s">
        <v>101</v>
      </c>
      <c r="D291" s="259" t="s">
        <v>847</v>
      </c>
      <c r="E291" s="259" t="str">
        <f t="shared" si="4"/>
        <v>K8200781104524233</v>
      </c>
      <c r="F291" s="260">
        <v>9160000</v>
      </c>
      <c r="G291" s="260">
        <v>5461814.4699999997</v>
      </c>
    </row>
    <row r="292" spans="1:7" x14ac:dyDescent="0.2">
      <c r="A292" s="259" t="s">
        <v>609</v>
      </c>
      <c r="B292" s="259" t="s">
        <v>811</v>
      </c>
      <c r="C292" s="259" t="s">
        <v>101</v>
      </c>
      <c r="D292" s="259" t="s">
        <v>834</v>
      </c>
      <c r="E292" s="259" t="str">
        <f t="shared" si="4"/>
        <v>K8200841104523861</v>
      </c>
      <c r="F292" s="260">
        <v>1494300</v>
      </c>
      <c r="G292" s="260">
        <v>629106.12</v>
      </c>
    </row>
    <row r="293" spans="1:7" x14ac:dyDescent="0.2">
      <c r="A293" s="259" t="s">
        <v>631</v>
      </c>
      <c r="B293" s="259" t="s">
        <v>811</v>
      </c>
      <c r="C293" s="259" t="s">
        <v>258</v>
      </c>
      <c r="D293" s="259" t="s">
        <v>510</v>
      </c>
      <c r="E293" s="259" t="str">
        <f t="shared" si="4"/>
        <v>T5870841104513211</v>
      </c>
      <c r="F293" s="260">
        <v>870</v>
      </c>
      <c r="G293" s="260">
        <v>0</v>
      </c>
    </row>
    <row r="294" spans="1:7" x14ac:dyDescent="0.2">
      <c r="A294" s="259" t="s">
        <v>631</v>
      </c>
      <c r="B294" s="259" t="s">
        <v>811</v>
      </c>
      <c r="C294" s="259" t="s">
        <v>258</v>
      </c>
      <c r="D294" s="259" t="s">
        <v>532</v>
      </c>
      <c r="E294" s="259" t="str">
        <f t="shared" si="4"/>
        <v>T5870841104513213</v>
      </c>
      <c r="F294" s="260">
        <v>250</v>
      </c>
      <c r="G294" s="260">
        <v>0</v>
      </c>
    </row>
    <row r="295" spans="1:7" x14ac:dyDescent="0.2">
      <c r="A295" s="259" t="s">
        <v>631</v>
      </c>
      <c r="B295" s="259" t="s">
        <v>811</v>
      </c>
      <c r="C295" s="259" t="s">
        <v>258</v>
      </c>
      <c r="D295" s="259" t="s">
        <v>511</v>
      </c>
      <c r="E295" s="259" t="str">
        <f t="shared" si="4"/>
        <v>T5870841104513237</v>
      </c>
      <c r="F295" s="260">
        <v>26500</v>
      </c>
      <c r="G295" s="260">
        <v>2050</v>
      </c>
    </row>
    <row r="296" spans="1:7" x14ac:dyDescent="0.2">
      <c r="A296" s="259" t="s">
        <v>631</v>
      </c>
      <c r="B296" s="259" t="s">
        <v>811</v>
      </c>
      <c r="C296" s="259" t="s">
        <v>258</v>
      </c>
      <c r="D296" s="259" t="s">
        <v>824</v>
      </c>
      <c r="E296" s="259" t="str">
        <f t="shared" si="4"/>
        <v>T5870841104514227</v>
      </c>
      <c r="F296" s="260">
        <v>11250</v>
      </c>
      <c r="G296" s="260">
        <v>0</v>
      </c>
    </row>
    <row r="297" spans="1:7" x14ac:dyDescent="0.2">
      <c r="A297" s="259" t="s">
        <v>634</v>
      </c>
      <c r="B297" s="259" t="s">
        <v>811</v>
      </c>
      <c r="C297" s="259" t="s">
        <v>270</v>
      </c>
      <c r="D297" s="259" t="s">
        <v>826</v>
      </c>
      <c r="E297" s="259" t="str">
        <f t="shared" si="4"/>
        <v>T7540341104533631</v>
      </c>
      <c r="F297" s="260">
        <v>2000</v>
      </c>
      <c r="G297" s="260">
        <v>17548.740000000002</v>
      </c>
    </row>
    <row r="298" spans="1:7" x14ac:dyDescent="0.2">
      <c r="A298" s="259" t="s">
        <v>634</v>
      </c>
      <c r="B298" s="259" t="s">
        <v>811</v>
      </c>
      <c r="C298" s="259" t="s">
        <v>270</v>
      </c>
      <c r="D298" s="259" t="s">
        <v>830</v>
      </c>
      <c r="E298" s="259" t="str">
        <f t="shared" si="4"/>
        <v>T7540341104533632</v>
      </c>
      <c r="F298" s="260">
        <v>5098300</v>
      </c>
      <c r="G298" s="260">
        <v>2068924.58</v>
      </c>
    </row>
    <row r="299" spans="1:7" x14ac:dyDescent="0.2">
      <c r="A299" s="259" t="s">
        <v>654</v>
      </c>
      <c r="B299" s="259" t="s">
        <v>811</v>
      </c>
      <c r="C299" s="259" t="s">
        <v>31</v>
      </c>
      <c r="D299" s="259" t="s">
        <v>526</v>
      </c>
      <c r="E299" s="259" t="str">
        <f t="shared" si="4"/>
        <v>T7540401104903111</v>
      </c>
      <c r="F299" s="260">
        <v>0</v>
      </c>
      <c r="G299" s="260">
        <v>0</v>
      </c>
    </row>
    <row r="300" spans="1:7" x14ac:dyDescent="0.2">
      <c r="A300" s="259" t="s">
        <v>654</v>
      </c>
      <c r="B300" s="259" t="s">
        <v>811</v>
      </c>
      <c r="C300" s="259" t="s">
        <v>31</v>
      </c>
      <c r="D300" s="259" t="s">
        <v>528</v>
      </c>
      <c r="E300" s="259" t="str">
        <f t="shared" si="4"/>
        <v>T7540401104903113</v>
      </c>
      <c r="F300" s="260">
        <v>0</v>
      </c>
      <c r="G300" s="260">
        <v>0</v>
      </c>
    </row>
    <row r="301" spans="1:7" x14ac:dyDescent="0.2">
      <c r="A301" s="259" t="s">
        <v>654</v>
      </c>
      <c r="B301" s="259" t="s">
        <v>811</v>
      </c>
      <c r="C301" s="259" t="s">
        <v>31</v>
      </c>
      <c r="D301" s="259" t="s">
        <v>529</v>
      </c>
      <c r="E301" s="259" t="str">
        <f t="shared" si="4"/>
        <v>T7540401104903121</v>
      </c>
      <c r="F301" s="260">
        <v>0</v>
      </c>
      <c r="G301" s="260">
        <v>0</v>
      </c>
    </row>
    <row r="302" spans="1:7" x14ac:dyDescent="0.2">
      <c r="A302" s="259" t="s">
        <v>654</v>
      </c>
      <c r="B302" s="259" t="s">
        <v>811</v>
      </c>
      <c r="C302" s="259" t="s">
        <v>31</v>
      </c>
      <c r="D302" s="259" t="s">
        <v>530</v>
      </c>
      <c r="E302" s="259" t="str">
        <f t="shared" si="4"/>
        <v>T7540401104903132</v>
      </c>
      <c r="F302" s="260">
        <v>0</v>
      </c>
      <c r="G302" s="260">
        <v>0</v>
      </c>
    </row>
    <row r="303" spans="1:7" x14ac:dyDescent="0.2">
      <c r="A303" s="259" t="s">
        <v>654</v>
      </c>
      <c r="B303" s="259" t="s">
        <v>811</v>
      </c>
      <c r="C303" s="259" t="s">
        <v>31</v>
      </c>
      <c r="D303" s="259" t="s">
        <v>510</v>
      </c>
      <c r="E303" s="259" t="str">
        <f t="shared" si="4"/>
        <v>T7540401104903211</v>
      </c>
      <c r="F303" s="260">
        <v>100</v>
      </c>
      <c r="G303" s="260">
        <v>2273.59</v>
      </c>
    </row>
    <row r="304" spans="1:7" x14ac:dyDescent="0.2">
      <c r="A304" s="259" t="s">
        <v>654</v>
      </c>
      <c r="B304" s="259" t="s">
        <v>811</v>
      </c>
      <c r="C304" s="259" t="s">
        <v>31</v>
      </c>
      <c r="D304" s="259" t="s">
        <v>531</v>
      </c>
      <c r="E304" s="259" t="str">
        <f t="shared" si="4"/>
        <v>T7540401104903212</v>
      </c>
      <c r="F304" s="260">
        <v>0</v>
      </c>
      <c r="G304" s="260">
        <v>0</v>
      </c>
    </row>
    <row r="305" spans="1:7" x14ac:dyDescent="0.2">
      <c r="A305" s="259" t="s">
        <v>654</v>
      </c>
      <c r="B305" s="259" t="s">
        <v>811</v>
      </c>
      <c r="C305" s="259" t="s">
        <v>31</v>
      </c>
      <c r="D305" s="259" t="s">
        <v>532</v>
      </c>
      <c r="E305" s="259" t="str">
        <f t="shared" si="4"/>
        <v>T7540401104903213</v>
      </c>
      <c r="F305" s="260">
        <v>100</v>
      </c>
      <c r="G305" s="260">
        <v>0</v>
      </c>
    </row>
    <row r="306" spans="1:7" x14ac:dyDescent="0.2">
      <c r="A306" s="259" t="s">
        <v>654</v>
      </c>
      <c r="B306" s="259" t="s">
        <v>811</v>
      </c>
      <c r="C306" s="259" t="s">
        <v>31</v>
      </c>
      <c r="D306" s="259" t="s">
        <v>534</v>
      </c>
      <c r="E306" s="259" t="str">
        <f t="shared" si="4"/>
        <v>T7540401104903221</v>
      </c>
      <c r="F306" s="260">
        <v>100</v>
      </c>
      <c r="G306" s="260">
        <v>0</v>
      </c>
    </row>
    <row r="307" spans="1:7" x14ac:dyDescent="0.2">
      <c r="A307" s="259" t="s">
        <v>654</v>
      </c>
      <c r="B307" s="259" t="s">
        <v>811</v>
      </c>
      <c r="C307" s="259" t="s">
        <v>31</v>
      </c>
      <c r="D307" s="259" t="s">
        <v>537</v>
      </c>
      <c r="E307" s="259" t="str">
        <f t="shared" si="4"/>
        <v>T7540401104903231</v>
      </c>
      <c r="F307" s="260">
        <v>0</v>
      </c>
      <c r="G307" s="260">
        <v>0</v>
      </c>
    </row>
    <row r="308" spans="1:7" x14ac:dyDescent="0.2">
      <c r="A308" s="259" t="s">
        <v>654</v>
      </c>
      <c r="B308" s="259" t="s">
        <v>811</v>
      </c>
      <c r="C308" s="259" t="s">
        <v>31</v>
      </c>
      <c r="D308" s="259" t="s">
        <v>538</v>
      </c>
      <c r="E308" s="259" t="str">
        <f t="shared" si="4"/>
        <v>T7540401104903232</v>
      </c>
      <c r="F308" s="260">
        <v>100</v>
      </c>
      <c r="G308" s="260">
        <v>0</v>
      </c>
    </row>
    <row r="309" spans="1:7" x14ac:dyDescent="0.2">
      <c r="A309" s="259" t="s">
        <v>654</v>
      </c>
      <c r="B309" s="259" t="s">
        <v>811</v>
      </c>
      <c r="C309" s="259" t="s">
        <v>31</v>
      </c>
      <c r="D309" s="259" t="s">
        <v>539</v>
      </c>
      <c r="E309" s="259" t="str">
        <f t="shared" si="4"/>
        <v>T7540401104903233</v>
      </c>
      <c r="F309" s="260">
        <v>100</v>
      </c>
      <c r="G309" s="260">
        <v>1250</v>
      </c>
    </row>
    <row r="310" spans="1:7" x14ac:dyDescent="0.2">
      <c r="A310" s="259" t="s">
        <v>654</v>
      </c>
      <c r="B310" s="259" t="s">
        <v>811</v>
      </c>
      <c r="C310" s="259" t="s">
        <v>31</v>
      </c>
      <c r="D310" s="259" t="s">
        <v>541</v>
      </c>
      <c r="E310" s="259" t="str">
        <f t="shared" si="4"/>
        <v>T7540401104903235</v>
      </c>
      <c r="F310" s="260">
        <v>100</v>
      </c>
      <c r="G310" s="260">
        <v>0</v>
      </c>
    </row>
    <row r="311" spans="1:7" x14ac:dyDescent="0.2">
      <c r="A311" s="259" t="s">
        <v>654</v>
      </c>
      <c r="B311" s="259" t="s">
        <v>811</v>
      </c>
      <c r="C311" s="259" t="s">
        <v>31</v>
      </c>
      <c r="D311" s="259" t="s">
        <v>511</v>
      </c>
      <c r="E311" s="259" t="str">
        <f t="shared" si="4"/>
        <v>T7540401104903237</v>
      </c>
      <c r="F311" s="260">
        <v>68000</v>
      </c>
      <c r="G311" s="260">
        <v>29227.5</v>
      </c>
    </row>
    <row r="312" spans="1:7" x14ac:dyDescent="0.2">
      <c r="A312" s="259" t="s">
        <v>654</v>
      </c>
      <c r="B312" s="259" t="s">
        <v>811</v>
      </c>
      <c r="C312" s="259" t="s">
        <v>31</v>
      </c>
      <c r="D312" s="259" t="s">
        <v>543</v>
      </c>
      <c r="E312" s="259" t="str">
        <f t="shared" si="4"/>
        <v>T7540401104903238</v>
      </c>
      <c r="F312" s="260">
        <v>35000</v>
      </c>
      <c r="G312" s="260">
        <v>0</v>
      </c>
    </row>
    <row r="313" spans="1:7" x14ac:dyDescent="0.2">
      <c r="A313" s="259" t="s">
        <v>654</v>
      </c>
      <c r="B313" s="259" t="s">
        <v>811</v>
      </c>
      <c r="C313" s="259" t="s">
        <v>31</v>
      </c>
      <c r="D313" s="259" t="s">
        <v>544</v>
      </c>
      <c r="E313" s="259" t="str">
        <f t="shared" si="4"/>
        <v>T7540401104903239</v>
      </c>
      <c r="F313" s="260">
        <v>0</v>
      </c>
      <c r="G313" s="260">
        <v>0</v>
      </c>
    </row>
    <row r="314" spans="1:7" x14ac:dyDescent="0.2">
      <c r="A314" s="259" t="s">
        <v>654</v>
      </c>
      <c r="B314" s="259" t="s">
        <v>811</v>
      </c>
      <c r="C314" s="259" t="s">
        <v>31</v>
      </c>
      <c r="D314" s="259" t="s">
        <v>545</v>
      </c>
      <c r="E314" s="259" t="str">
        <f t="shared" si="4"/>
        <v>T7540401104903241</v>
      </c>
      <c r="F314" s="260">
        <v>0</v>
      </c>
      <c r="G314" s="260">
        <v>0</v>
      </c>
    </row>
    <row r="315" spans="1:7" x14ac:dyDescent="0.2">
      <c r="A315" s="259" t="s">
        <v>654</v>
      </c>
      <c r="B315" s="259" t="s">
        <v>811</v>
      </c>
      <c r="C315" s="259" t="s">
        <v>31</v>
      </c>
      <c r="D315" s="259" t="s">
        <v>548</v>
      </c>
      <c r="E315" s="259" t="str">
        <f t="shared" si="4"/>
        <v>T7540401104903293</v>
      </c>
      <c r="F315" s="260">
        <v>100</v>
      </c>
      <c r="G315" s="260">
        <v>0</v>
      </c>
    </row>
    <row r="316" spans="1:7" x14ac:dyDescent="0.2">
      <c r="A316" s="259" t="s">
        <v>654</v>
      </c>
      <c r="B316" s="259" t="s">
        <v>811</v>
      </c>
      <c r="C316" s="259" t="s">
        <v>31</v>
      </c>
      <c r="D316" s="259" t="s">
        <v>559</v>
      </c>
      <c r="E316" s="259" t="str">
        <f t="shared" si="4"/>
        <v>T7540401104904222</v>
      </c>
      <c r="F316" s="260">
        <v>0</v>
      </c>
      <c r="G316" s="260">
        <v>0</v>
      </c>
    </row>
    <row r="317" spans="1:7" x14ac:dyDescent="0.2">
      <c r="A317" s="259" t="s">
        <v>654</v>
      </c>
      <c r="B317" s="259" t="s">
        <v>811</v>
      </c>
      <c r="C317" s="259" t="s">
        <v>31</v>
      </c>
      <c r="D317" s="259" t="s">
        <v>824</v>
      </c>
      <c r="E317" s="259" t="str">
        <f t="shared" si="4"/>
        <v>T7540401104904227</v>
      </c>
      <c r="F317" s="260">
        <v>0</v>
      </c>
      <c r="G317" s="260">
        <v>0</v>
      </c>
    </row>
    <row r="318" spans="1:7" x14ac:dyDescent="0.2">
      <c r="A318" s="259" t="s">
        <v>637</v>
      </c>
      <c r="B318" s="259" t="s">
        <v>811</v>
      </c>
      <c r="C318" s="259" t="s">
        <v>270</v>
      </c>
      <c r="D318" s="259" t="s">
        <v>826</v>
      </c>
      <c r="E318" s="259" t="str">
        <f t="shared" si="4"/>
        <v>T7540481104533631</v>
      </c>
      <c r="F318" s="260">
        <v>10000</v>
      </c>
      <c r="G318" s="260">
        <v>0</v>
      </c>
    </row>
    <row r="319" spans="1:7" x14ac:dyDescent="0.2">
      <c r="A319" s="259" t="s">
        <v>637</v>
      </c>
      <c r="B319" s="259" t="s">
        <v>811</v>
      </c>
      <c r="C319" s="259" t="s">
        <v>270</v>
      </c>
      <c r="D319" s="259" t="s">
        <v>830</v>
      </c>
      <c r="E319" s="259" t="str">
        <f t="shared" si="4"/>
        <v>T7540481104533632</v>
      </c>
      <c r="F319" s="260">
        <v>15990000</v>
      </c>
      <c r="G319" s="260">
        <v>11536027.98</v>
      </c>
    </row>
    <row r="320" spans="1:7" x14ac:dyDescent="0.2">
      <c r="A320" s="259" t="s">
        <v>635</v>
      </c>
      <c r="B320" s="259" t="s">
        <v>811</v>
      </c>
      <c r="C320" s="259" t="s">
        <v>270</v>
      </c>
      <c r="D320" s="259" t="s">
        <v>830</v>
      </c>
      <c r="E320" s="259" t="str">
        <f t="shared" si="4"/>
        <v>T7540541104533632</v>
      </c>
      <c r="F320" s="260">
        <v>2550000</v>
      </c>
      <c r="G320" s="260">
        <v>1151975.83</v>
      </c>
    </row>
    <row r="321" spans="1:7" x14ac:dyDescent="0.2">
      <c r="A321" s="259" t="s">
        <v>602</v>
      </c>
      <c r="B321" s="259" t="s">
        <v>811</v>
      </c>
      <c r="C321" s="259" t="s">
        <v>31</v>
      </c>
      <c r="D321" s="259" t="s">
        <v>511</v>
      </c>
      <c r="E321" s="259" t="str">
        <f t="shared" si="4"/>
        <v>T7540691104903237</v>
      </c>
      <c r="F321" s="260">
        <v>18750</v>
      </c>
      <c r="G321" s="260">
        <v>0</v>
      </c>
    </row>
    <row r="322" spans="1:7" x14ac:dyDescent="0.2">
      <c r="A322" s="259" t="s">
        <v>602</v>
      </c>
      <c r="B322" s="259" t="s">
        <v>811</v>
      </c>
      <c r="C322" s="259" t="s">
        <v>31</v>
      </c>
      <c r="D322" s="259" t="s">
        <v>549</v>
      </c>
      <c r="E322" s="259" t="str">
        <f t="shared" si="4"/>
        <v>T7540691104903295</v>
      </c>
      <c r="F322" s="260">
        <v>0</v>
      </c>
      <c r="G322" s="260">
        <v>0</v>
      </c>
    </row>
    <row r="323" spans="1:7" x14ac:dyDescent="0.2">
      <c r="A323" s="259" t="s">
        <v>602</v>
      </c>
      <c r="B323" s="259" t="s">
        <v>811</v>
      </c>
      <c r="C323" s="259" t="s">
        <v>31</v>
      </c>
      <c r="D323" s="259" t="s">
        <v>812</v>
      </c>
      <c r="E323" s="259" t="str">
        <f t="shared" ref="E323:E386" si="5">CONCATENATE(A323,B323,C323,D323)</f>
        <v>T7540691104903296</v>
      </c>
      <c r="F323" s="260">
        <v>0</v>
      </c>
      <c r="G323" s="260">
        <v>0</v>
      </c>
    </row>
    <row r="324" spans="1:7" x14ac:dyDescent="0.2">
      <c r="A324" s="259" t="s">
        <v>602</v>
      </c>
      <c r="B324" s="259" t="s">
        <v>811</v>
      </c>
      <c r="C324" s="259" t="s">
        <v>31</v>
      </c>
      <c r="D324" s="259" t="s">
        <v>849</v>
      </c>
      <c r="E324" s="259" t="str">
        <f t="shared" si="5"/>
        <v>T7540691104903865</v>
      </c>
      <c r="F324" s="260">
        <v>900000</v>
      </c>
      <c r="G324" s="260">
        <v>316476.40999999997</v>
      </c>
    </row>
    <row r="325" spans="1:7" x14ac:dyDescent="0.2">
      <c r="A325" s="259" t="s">
        <v>628</v>
      </c>
      <c r="B325" s="259" t="s">
        <v>811</v>
      </c>
      <c r="C325" s="259" t="s">
        <v>258</v>
      </c>
      <c r="D325" s="259" t="s">
        <v>850</v>
      </c>
      <c r="E325" s="259" t="str">
        <f t="shared" si="5"/>
        <v>T7540821104513612</v>
      </c>
      <c r="F325" s="260">
        <v>5355915</v>
      </c>
      <c r="G325" s="260">
        <v>1107100.22</v>
      </c>
    </row>
    <row r="326" spans="1:7" x14ac:dyDescent="0.2">
      <c r="A326" s="259" t="s">
        <v>645</v>
      </c>
      <c r="B326" s="259" t="s">
        <v>811</v>
      </c>
      <c r="C326" s="259" t="s">
        <v>270</v>
      </c>
      <c r="D326" s="259" t="s">
        <v>830</v>
      </c>
      <c r="E326" s="259" t="str">
        <f t="shared" si="5"/>
        <v>T7610851104533632</v>
      </c>
      <c r="F326" s="260">
        <v>950000</v>
      </c>
      <c r="G326" s="260">
        <v>0</v>
      </c>
    </row>
    <row r="327" spans="1:7" x14ac:dyDescent="0.2">
      <c r="A327" s="259" t="s">
        <v>608</v>
      </c>
      <c r="B327" s="259" t="s">
        <v>811</v>
      </c>
      <c r="C327" s="259" t="s">
        <v>101</v>
      </c>
      <c r="D327" s="259" t="s">
        <v>532</v>
      </c>
      <c r="E327" s="259" t="str">
        <f t="shared" si="5"/>
        <v>T8100591104523213</v>
      </c>
      <c r="F327" s="260">
        <v>5000</v>
      </c>
      <c r="G327" s="260">
        <v>0</v>
      </c>
    </row>
    <row r="328" spans="1:7" x14ac:dyDescent="0.2">
      <c r="A328" s="259" t="s">
        <v>608</v>
      </c>
      <c r="B328" s="259" t="s">
        <v>811</v>
      </c>
      <c r="C328" s="259" t="s">
        <v>101</v>
      </c>
      <c r="D328" s="259" t="s">
        <v>570</v>
      </c>
      <c r="E328" s="259" t="str">
        <f t="shared" si="5"/>
        <v>T8100591104523224</v>
      </c>
      <c r="F328" s="260">
        <v>10000</v>
      </c>
      <c r="G328" s="260">
        <v>0</v>
      </c>
    </row>
    <row r="329" spans="1:7" x14ac:dyDescent="0.2">
      <c r="A329" s="259" t="s">
        <v>608</v>
      </c>
      <c r="B329" s="259" t="s">
        <v>811</v>
      </c>
      <c r="C329" s="259" t="s">
        <v>101</v>
      </c>
      <c r="D329" s="259" t="s">
        <v>571</v>
      </c>
      <c r="E329" s="259" t="str">
        <f t="shared" si="5"/>
        <v>T8100591104523227</v>
      </c>
      <c r="F329" s="260">
        <v>0</v>
      </c>
      <c r="G329" s="260">
        <v>0</v>
      </c>
    </row>
    <row r="330" spans="1:7" x14ac:dyDescent="0.2">
      <c r="A330" s="259" t="s">
        <v>608</v>
      </c>
      <c r="B330" s="259" t="s">
        <v>811</v>
      </c>
      <c r="C330" s="259" t="s">
        <v>101</v>
      </c>
      <c r="D330" s="259" t="s">
        <v>538</v>
      </c>
      <c r="E330" s="259" t="str">
        <f t="shared" si="5"/>
        <v>T8100591104523232</v>
      </c>
      <c r="F330" s="260">
        <v>5000</v>
      </c>
      <c r="G330" s="260">
        <v>2625</v>
      </c>
    </row>
    <row r="331" spans="1:7" x14ac:dyDescent="0.2">
      <c r="A331" s="259" t="s">
        <v>608</v>
      </c>
      <c r="B331" s="259" t="s">
        <v>811</v>
      </c>
      <c r="C331" s="259" t="s">
        <v>101</v>
      </c>
      <c r="D331" s="259" t="s">
        <v>541</v>
      </c>
      <c r="E331" s="259" t="str">
        <f t="shared" si="5"/>
        <v>T8100591104523235</v>
      </c>
      <c r="F331" s="260">
        <v>10000</v>
      </c>
      <c r="G331" s="260">
        <v>0</v>
      </c>
    </row>
    <row r="332" spans="1:7" x14ac:dyDescent="0.2">
      <c r="A332" s="259" t="s">
        <v>608</v>
      </c>
      <c r="B332" s="259" t="s">
        <v>811</v>
      </c>
      <c r="C332" s="259" t="s">
        <v>101</v>
      </c>
      <c r="D332" s="259" t="s">
        <v>511</v>
      </c>
      <c r="E332" s="259" t="str">
        <f t="shared" si="5"/>
        <v>T8100591104523237</v>
      </c>
      <c r="F332" s="260">
        <v>5000</v>
      </c>
      <c r="G332" s="260">
        <v>0</v>
      </c>
    </row>
    <row r="333" spans="1:7" x14ac:dyDescent="0.2">
      <c r="A333" s="259" t="s">
        <v>608</v>
      </c>
      <c r="B333" s="259" t="s">
        <v>811</v>
      </c>
      <c r="C333" s="259" t="s">
        <v>101</v>
      </c>
      <c r="D333" s="259" t="s">
        <v>544</v>
      </c>
      <c r="E333" s="259" t="str">
        <f t="shared" si="5"/>
        <v>T8100591104523239</v>
      </c>
      <c r="F333" s="260">
        <v>9600</v>
      </c>
      <c r="G333" s="260">
        <v>0</v>
      </c>
    </row>
    <row r="334" spans="1:7" x14ac:dyDescent="0.2">
      <c r="A334" s="259" t="s">
        <v>608</v>
      </c>
      <c r="B334" s="259" t="s">
        <v>811</v>
      </c>
      <c r="C334" s="259" t="s">
        <v>101</v>
      </c>
      <c r="D334" s="259" t="s">
        <v>547</v>
      </c>
      <c r="E334" s="259" t="str">
        <f t="shared" si="5"/>
        <v>T8100591104523292</v>
      </c>
      <c r="F334" s="260">
        <v>40000</v>
      </c>
      <c r="G334" s="260">
        <v>0</v>
      </c>
    </row>
    <row r="335" spans="1:7" x14ac:dyDescent="0.2">
      <c r="A335" s="259" t="s">
        <v>608</v>
      </c>
      <c r="B335" s="259" t="s">
        <v>811</v>
      </c>
      <c r="C335" s="259" t="s">
        <v>101</v>
      </c>
      <c r="D335" s="259" t="s">
        <v>824</v>
      </c>
      <c r="E335" s="259" t="str">
        <f t="shared" si="5"/>
        <v>T8100591104524227</v>
      </c>
      <c r="F335" s="260">
        <v>1900000</v>
      </c>
      <c r="G335" s="260">
        <v>0</v>
      </c>
    </row>
    <row r="336" spans="1:7" x14ac:dyDescent="0.2">
      <c r="A336" s="259" t="s">
        <v>621</v>
      </c>
      <c r="B336" s="259" t="s">
        <v>811</v>
      </c>
      <c r="C336" s="259" t="s">
        <v>258</v>
      </c>
      <c r="D336" s="259" t="s">
        <v>510</v>
      </c>
      <c r="E336" s="259" t="str">
        <f t="shared" si="5"/>
        <v>T8190771104513211</v>
      </c>
      <c r="F336" s="260">
        <v>1000</v>
      </c>
      <c r="G336" s="260">
        <v>0</v>
      </c>
    </row>
    <row r="337" spans="1:7" x14ac:dyDescent="0.2">
      <c r="A337" s="259" t="s">
        <v>621</v>
      </c>
      <c r="B337" s="259" t="s">
        <v>811</v>
      </c>
      <c r="C337" s="259" t="s">
        <v>258</v>
      </c>
      <c r="D337" s="259" t="s">
        <v>532</v>
      </c>
      <c r="E337" s="259" t="str">
        <f t="shared" si="5"/>
        <v>T8190771104513213</v>
      </c>
      <c r="F337" s="260">
        <v>600</v>
      </c>
      <c r="G337" s="260">
        <v>0</v>
      </c>
    </row>
    <row r="338" spans="1:7" x14ac:dyDescent="0.2">
      <c r="A338" s="259" t="s">
        <v>621</v>
      </c>
      <c r="B338" s="259" t="s">
        <v>811</v>
      </c>
      <c r="C338" s="259" t="s">
        <v>258</v>
      </c>
      <c r="D338" s="259" t="s">
        <v>511</v>
      </c>
      <c r="E338" s="259" t="str">
        <f t="shared" si="5"/>
        <v>T8190771104513237</v>
      </c>
      <c r="F338" s="260">
        <v>8050</v>
      </c>
      <c r="G338" s="260">
        <v>0</v>
      </c>
    </row>
    <row r="339" spans="1:7" x14ac:dyDescent="0.2">
      <c r="A339" s="259" t="s">
        <v>638</v>
      </c>
      <c r="B339" s="259" t="s">
        <v>811</v>
      </c>
      <c r="C339" s="259" t="s">
        <v>270</v>
      </c>
      <c r="D339" s="259" t="s">
        <v>826</v>
      </c>
      <c r="E339" s="259" t="str">
        <f t="shared" si="5"/>
        <v>T8190781104533631</v>
      </c>
      <c r="F339" s="260">
        <v>133000</v>
      </c>
      <c r="G339" s="260">
        <v>86800.68</v>
      </c>
    </row>
    <row r="340" spans="1:7" x14ac:dyDescent="0.2">
      <c r="A340" s="259" t="s">
        <v>655</v>
      </c>
      <c r="B340" s="259" t="s">
        <v>811</v>
      </c>
      <c r="C340" s="259" t="s">
        <v>31</v>
      </c>
      <c r="D340" s="259" t="s">
        <v>526</v>
      </c>
      <c r="E340" s="259" t="str">
        <f t="shared" si="5"/>
        <v>T8200771104903111</v>
      </c>
      <c r="F340" s="260">
        <v>4100</v>
      </c>
      <c r="G340" s="260">
        <v>352.62</v>
      </c>
    </row>
    <row r="341" spans="1:7" x14ac:dyDescent="0.2">
      <c r="A341" s="259" t="s">
        <v>655</v>
      </c>
      <c r="B341" s="259" t="s">
        <v>811</v>
      </c>
      <c r="C341" s="259" t="s">
        <v>31</v>
      </c>
      <c r="D341" s="259" t="s">
        <v>530</v>
      </c>
      <c r="E341" s="259" t="str">
        <f t="shared" si="5"/>
        <v>T8200771104903132</v>
      </c>
      <c r="F341" s="260">
        <v>800</v>
      </c>
      <c r="G341" s="260">
        <v>58.18</v>
      </c>
    </row>
    <row r="342" spans="1:7" x14ac:dyDescent="0.2">
      <c r="A342" s="259" t="s">
        <v>655</v>
      </c>
      <c r="B342" s="259" t="s">
        <v>811</v>
      </c>
      <c r="C342" s="259" t="s">
        <v>31</v>
      </c>
      <c r="D342" s="259" t="s">
        <v>510</v>
      </c>
      <c r="E342" s="259" t="str">
        <f t="shared" si="5"/>
        <v>T8200771104903211</v>
      </c>
      <c r="F342" s="260">
        <v>0</v>
      </c>
      <c r="G342" s="260">
        <v>343.72</v>
      </c>
    </row>
    <row r="343" spans="1:7" x14ac:dyDescent="0.2">
      <c r="A343" s="259" t="s">
        <v>655</v>
      </c>
      <c r="B343" s="259" t="s">
        <v>811</v>
      </c>
      <c r="C343" s="259" t="s">
        <v>31</v>
      </c>
      <c r="D343" s="259" t="s">
        <v>539</v>
      </c>
      <c r="E343" s="259" t="str">
        <f t="shared" si="5"/>
        <v>T8200771104903233</v>
      </c>
      <c r="F343" s="260">
        <v>3800</v>
      </c>
      <c r="G343" s="260">
        <v>5675</v>
      </c>
    </row>
    <row r="344" spans="1:7" x14ac:dyDescent="0.2">
      <c r="A344" s="259" t="s">
        <v>655</v>
      </c>
      <c r="B344" s="259" t="s">
        <v>811</v>
      </c>
      <c r="C344" s="259" t="s">
        <v>31</v>
      </c>
      <c r="D344" s="259" t="s">
        <v>511</v>
      </c>
      <c r="E344" s="259" t="str">
        <f t="shared" si="5"/>
        <v>T8200771104903237</v>
      </c>
      <c r="F344" s="260">
        <v>40000</v>
      </c>
      <c r="G344" s="260">
        <v>0</v>
      </c>
    </row>
    <row r="345" spans="1:7" x14ac:dyDescent="0.2">
      <c r="A345" s="259" t="s">
        <v>657</v>
      </c>
      <c r="B345" s="259" t="s">
        <v>811</v>
      </c>
      <c r="C345" s="259" t="s">
        <v>31</v>
      </c>
      <c r="D345" s="259" t="s">
        <v>510</v>
      </c>
      <c r="E345" s="259" t="str">
        <f t="shared" si="5"/>
        <v>T8200791104903211</v>
      </c>
      <c r="F345" s="260">
        <v>1000</v>
      </c>
      <c r="G345" s="260">
        <v>0</v>
      </c>
    </row>
    <row r="346" spans="1:7" x14ac:dyDescent="0.2">
      <c r="A346" s="259" t="s">
        <v>657</v>
      </c>
      <c r="B346" s="259" t="s">
        <v>811</v>
      </c>
      <c r="C346" s="259" t="s">
        <v>31</v>
      </c>
      <c r="D346" s="259" t="s">
        <v>532</v>
      </c>
      <c r="E346" s="259" t="str">
        <f t="shared" si="5"/>
        <v>T8200791104903213</v>
      </c>
      <c r="F346" s="260">
        <v>1000</v>
      </c>
      <c r="G346" s="260">
        <v>0</v>
      </c>
    </row>
    <row r="347" spans="1:7" x14ac:dyDescent="0.2">
      <c r="A347" s="259" t="s">
        <v>657</v>
      </c>
      <c r="B347" s="259" t="s">
        <v>811</v>
      </c>
      <c r="C347" s="259" t="s">
        <v>31</v>
      </c>
      <c r="D347" s="259" t="s">
        <v>533</v>
      </c>
      <c r="E347" s="259" t="str">
        <f t="shared" si="5"/>
        <v>T8200791104903214</v>
      </c>
      <c r="F347" s="260">
        <v>8250</v>
      </c>
      <c r="G347" s="260">
        <v>2438</v>
      </c>
    </row>
    <row r="348" spans="1:7" x14ac:dyDescent="0.2">
      <c r="A348" s="259" t="s">
        <v>657</v>
      </c>
      <c r="B348" s="259" t="s">
        <v>811</v>
      </c>
      <c r="C348" s="259" t="s">
        <v>31</v>
      </c>
      <c r="D348" s="259" t="s">
        <v>534</v>
      </c>
      <c r="E348" s="259" t="str">
        <f t="shared" si="5"/>
        <v>T8200791104903221</v>
      </c>
      <c r="F348" s="260">
        <v>1000</v>
      </c>
      <c r="G348" s="260">
        <v>0</v>
      </c>
    </row>
    <row r="349" spans="1:7" x14ac:dyDescent="0.2">
      <c r="A349" s="259" t="s">
        <v>657</v>
      </c>
      <c r="B349" s="259" t="s">
        <v>811</v>
      </c>
      <c r="C349" s="259" t="s">
        <v>31</v>
      </c>
      <c r="D349" s="259" t="s">
        <v>535</v>
      </c>
      <c r="E349" s="259" t="str">
        <f t="shared" si="5"/>
        <v>T8200791104903223</v>
      </c>
      <c r="F349" s="260">
        <v>1000</v>
      </c>
      <c r="G349" s="260">
        <v>0</v>
      </c>
    </row>
    <row r="350" spans="1:7" x14ac:dyDescent="0.2">
      <c r="A350" s="259" t="s">
        <v>657</v>
      </c>
      <c r="B350" s="259" t="s">
        <v>811</v>
      </c>
      <c r="C350" s="259" t="s">
        <v>31</v>
      </c>
      <c r="D350" s="259" t="s">
        <v>537</v>
      </c>
      <c r="E350" s="259" t="str">
        <f t="shared" si="5"/>
        <v>T8200791104903231</v>
      </c>
      <c r="F350" s="260">
        <v>1000</v>
      </c>
      <c r="G350" s="260">
        <v>0</v>
      </c>
    </row>
    <row r="351" spans="1:7" x14ac:dyDescent="0.2">
      <c r="A351" s="259" t="s">
        <v>657</v>
      </c>
      <c r="B351" s="259" t="s">
        <v>811</v>
      </c>
      <c r="C351" s="259" t="s">
        <v>31</v>
      </c>
      <c r="D351" s="259" t="s">
        <v>538</v>
      </c>
      <c r="E351" s="259" t="str">
        <f t="shared" si="5"/>
        <v>T8200791104903232</v>
      </c>
      <c r="F351" s="260">
        <v>1000</v>
      </c>
      <c r="G351" s="260">
        <v>0</v>
      </c>
    </row>
    <row r="352" spans="1:7" x14ac:dyDescent="0.2">
      <c r="A352" s="259" t="s">
        <v>657</v>
      </c>
      <c r="B352" s="259" t="s">
        <v>811</v>
      </c>
      <c r="C352" s="259" t="s">
        <v>31</v>
      </c>
      <c r="D352" s="259" t="s">
        <v>539</v>
      </c>
      <c r="E352" s="259" t="str">
        <f t="shared" si="5"/>
        <v>T8200791104903233</v>
      </c>
      <c r="F352" s="260">
        <v>1000</v>
      </c>
      <c r="G352" s="260">
        <v>3312.5</v>
      </c>
    </row>
    <row r="353" spans="1:7" x14ac:dyDescent="0.2">
      <c r="A353" s="259" t="s">
        <v>657</v>
      </c>
      <c r="B353" s="259" t="s">
        <v>811</v>
      </c>
      <c r="C353" s="259" t="s">
        <v>31</v>
      </c>
      <c r="D353" s="259" t="s">
        <v>540</v>
      </c>
      <c r="E353" s="259" t="str">
        <f t="shared" si="5"/>
        <v>T8200791104903234</v>
      </c>
      <c r="F353" s="260">
        <v>1000</v>
      </c>
      <c r="G353" s="260">
        <v>0</v>
      </c>
    </row>
    <row r="354" spans="1:7" x14ac:dyDescent="0.2">
      <c r="A354" s="259" t="s">
        <v>657</v>
      </c>
      <c r="B354" s="259" t="s">
        <v>811</v>
      </c>
      <c r="C354" s="259" t="s">
        <v>31</v>
      </c>
      <c r="D354" s="259" t="s">
        <v>541</v>
      </c>
      <c r="E354" s="259" t="str">
        <f t="shared" si="5"/>
        <v>T8200791104903235</v>
      </c>
      <c r="F354" s="260">
        <v>1000</v>
      </c>
      <c r="G354" s="260">
        <v>0</v>
      </c>
    </row>
    <row r="355" spans="1:7" x14ac:dyDescent="0.2">
      <c r="A355" s="259" t="s">
        <v>657</v>
      </c>
      <c r="B355" s="259" t="s">
        <v>811</v>
      </c>
      <c r="C355" s="259" t="s">
        <v>31</v>
      </c>
      <c r="D355" s="259" t="s">
        <v>511</v>
      </c>
      <c r="E355" s="259" t="str">
        <f t="shared" si="5"/>
        <v>T8200791104903237</v>
      </c>
      <c r="F355" s="260">
        <v>35000</v>
      </c>
      <c r="G355" s="260">
        <v>0</v>
      </c>
    </row>
    <row r="356" spans="1:7" x14ac:dyDescent="0.2">
      <c r="A356" s="259" t="s">
        <v>657</v>
      </c>
      <c r="B356" s="259" t="s">
        <v>811</v>
      </c>
      <c r="C356" s="259" t="s">
        <v>31</v>
      </c>
      <c r="D356" s="259" t="s">
        <v>543</v>
      </c>
      <c r="E356" s="259" t="str">
        <f t="shared" si="5"/>
        <v>T8200791104903238</v>
      </c>
      <c r="F356" s="260">
        <v>1000</v>
      </c>
      <c r="G356" s="260">
        <v>0</v>
      </c>
    </row>
    <row r="357" spans="1:7" x14ac:dyDescent="0.2">
      <c r="A357" s="259" t="s">
        <v>657</v>
      </c>
      <c r="B357" s="259" t="s">
        <v>811</v>
      </c>
      <c r="C357" s="259" t="s">
        <v>31</v>
      </c>
      <c r="D357" s="259" t="s">
        <v>544</v>
      </c>
      <c r="E357" s="259" t="str">
        <f t="shared" si="5"/>
        <v>T8200791104903239</v>
      </c>
      <c r="F357" s="260">
        <v>1000</v>
      </c>
      <c r="G357" s="260">
        <v>0</v>
      </c>
    </row>
    <row r="358" spans="1:7" x14ac:dyDescent="0.2">
      <c r="A358" s="259" t="s">
        <v>657</v>
      </c>
      <c r="B358" s="259" t="s">
        <v>811</v>
      </c>
      <c r="C358" s="259" t="s">
        <v>31</v>
      </c>
      <c r="D358" s="259" t="s">
        <v>548</v>
      </c>
      <c r="E358" s="259" t="str">
        <f t="shared" si="5"/>
        <v>T8200791104903293</v>
      </c>
      <c r="F358" s="260">
        <v>1000</v>
      </c>
      <c r="G358" s="260">
        <v>0</v>
      </c>
    </row>
    <row r="359" spans="1:7" x14ac:dyDescent="0.2">
      <c r="A359" s="259" t="s">
        <v>657</v>
      </c>
      <c r="B359" s="259" t="s">
        <v>811</v>
      </c>
      <c r="C359" s="259" t="s">
        <v>270</v>
      </c>
      <c r="D359" s="259" t="s">
        <v>830</v>
      </c>
      <c r="E359" s="259" t="str">
        <f t="shared" si="5"/>
        <v>T8200791104533632</v>
      </c>
      <c r="F359" s="260">
        <v>1650000</v>
      </c>
      <c r="G359" s="260">
        <v>0</v>
      </c>
    </row>
    <row r="360" spans="1:7" x14ac:dyDescent="0.2">
      <c r="A360" s="259" t="s">
        <v>657</v>
      </c>
      <c r="B360" s="259" t="s">
        <v>811</v>
      </c>
      <c r="C360" s="259" t="s">
        <v>325</v>
      </c>
      <c r="D360" s="259" t="s">
        <v>834</v>
      </c>
      <c r="E360" s="259" t="str">
        <f t="shared" si="5"/>
        <v>T8200791104603861</v>
      </c>
      <c r="F360" s="260">
        <v>5028348</v>
      </c>
      <c r="G360" s="260">
        <v>0</v>
      </c>
    </row>
    <row r="361" spans="1:7" x14ac:dyDescent="0.2">
      <c r="A361" s="259" t="s">
        <v>626</v>
      </c>
      <c r="B361" s="259" t="s">
        <v>811</v>
      </c>
      <c r="C361" s="259" t="s">
        <v>258</v>
      </c>
      <c r="D361" s="259" t="s">
        <v>833</v>
      </c>
      <c r="E361" s="259" t="str">
        <f t="shared" si="5"/>
        <v>T8200811104513512</v>
      </c>
      <c r="F361" s="260">
        <v>4200000</v>
      </c>
      <c r="G361" s="260">
        <v>1593419.1</v>
      </c>
    </row>
    <row r="362" spans="1:7" x14ac:dyDescent="0.2">
      <c r="A362" s="259" t="s">
        <v>626</v>
      </c>
      <c r="B362" s="259" t="s">
        <v>811</v>
      </c>
      <c r="C362" s="259" t="s">
        <v>258</v>
      </c>
      <c r="D362" s="259" t="s">
        <v>836</v>
      </c>
      <c r="E362" s="259" t="str">
        <f t="shared" si="5"/>
        <v>T8200811104513522</v>
      </c>
      <c r="F362" s="260">
        <v>5000000</v>
      </c>
      <c r="G362" s="260">
        <v>3495454.78</v>
      </c>
    </row>
    <row r="363" spans="1:7" x14ac:dyDescent="0.2">
      <c r="A363" s="259" t="s">
        <v>626</v>
      </c>
      <c r="B363" s="259" t="s">
        <v>811</v>
      </c>
      <c r="C363" s="259" t="s">
        <v>258</v>
      </c>
      <c r="D363" s="259" t="s">
        <v>851</v>
      </c>
      <c r="E363" s="259" t="str">
        <f t="shared" si="5"/>
        <v>T8200811104513523</v>
      </c>
      <c r="F363" s="260">
        <v>800000</v>
      </c>
      <c r="G363" s="260">
        <v>271953.71999999997</v>
      </c>
    </row>
    <row r="364" spans="1:7" x14ac:dyDescent="0.2">
      <c r="A364" s="259" t="s">
        <v>852</v>
      </c>
      <c r="B364" s="259" t="s">
        <v>811</v>
      </c>
      <c r="C364" s="259" t="s">
        <v>270</v>
      </c>
      <c r="D364" s="259" t="s">
        <v>826</v>
      </c>
      <c r="E364" s="259" t="str">
        <f t="shared" si="5"/>
        <v>T8210771104533631</v>
      </c>
      <c r="F364" s="260">
        <v>0</v>
      </c>
      <c r="G364" s="260">
        <v>0</v>
      </c>
    </row>
    <row r="365" spans="1:7" x14ac:dyDescent="0.2">
      <c r="A365" s="259" t="s">
        <v>656</v>
      </c>
      <c r="B365" s="259" t="s">
        <v>811</v>
      </c>
      <c r="C365" s="259" t="s">
        <v>31</v>
      </c>
      <c r="D365" s="259" t="s">
        <v>528</v>
      </c>
      <c r="E365" s="259" t="str">
        <f t="shared" si="5"/>
        <v>T8210801104903113</v>
      </c>
      <c r="F365" s="260">
        <v>1000</v>
      </c>
      <c r="G365" s="260">
        <v>0</v>
      </c>
    </row>
    <row r="366" spans="1:7" x14ac:dyDescent="0.2">
      <c r="A366" s="259" t="s">
        <v>656</v>
      </c>
      <c r="B366" s="259" t="s">
        <v>811</v>
      </c>
      <c r="C366" s="259" t="s">
        <v>31</v>
      </c>
      <c r="D366" s="259" t="s">
        <v>530</v>
      </c>
      <c r="E366" s="259" t="str">
        <f t="shared" si="5"/>
        <v>T8210801104903132</v>
      </c>
      <c r="F366" s="260">
        <v>200</v>
      </c>
      <c r="G366" s="260">
        <v>0</v>
      </c>
    </row>
    <row r="367" spans="1:7" x14ac:dyDescent="0.2">
      <c r="A367" s="259" t="s">
        <v>656</v>
      </c>
      <c r="B367" s="259" t="s">
        <v>811</v>
      </c>
      <c r="C367" s="259" t="s">
        <v>31</v>
      </c>
      <c r="D367" s="259" t="s">
        <v>510</v>
      </c>
      <c r="E367" s="259" t="str">
        <f t="shared" si="5"/>
        <v>T8210801104903211</v>
      </c>
      <c r="F367" s="260">
        <v>1000</v>
      </c>
      <c r="G367" s="260">
        <v>180</v>
      </c>
    </row>
    <row r="368" spans="1:7" x14ac:dyDescent="0.2">
      <c r="A368" s="259" t="s">
        <v>656</v>
      </c>
      <c r="B368" s="259" t="s">
        <v>811</v>
      </c>
      <c r="C368" s="259" t="s">
        <v>258</v>
      </c>
      <c r="D368" s="259" t="s">
        <v>830</v>
      </c>
      <c r="E368" s="259" t="str">
        <f t="shared" si="5"/>
        <v>T8210801104513632</v>
      </c>
      <c r="F368" s="260">
        <v>1559094</v>
      </c>
      <c r="G368" s="260">
        <v>1559093.27</v>
      </c>
    </row>
    <row r="369" spans="1:7" x14ac:dyDescent="0.2">
      <c r="A369" s="259" t="s">
        <v>640</v>
      </c>
      <c r="B369" s="259" t="s">
        <v>811</v>
      </c>
      <c r="C369" s="259" t="s">
        <v>270</v>
      </c>
      <c r="D369" s="259" t="s">
        <v>826</v>
      </c>
      <c r="E369" s="259" t="str">
        <f t="shared" si="5"/>
        <v>T8210821104533631</v>
      </c>
      <c r="F369" s="260">
        <v>4000</v>
      </c>
      <c r="G369" s="260">
        <v>0</v>
      </c>
    </row>
    <row r="370" spans="1:7" x14ac:dyDescent="0.2">
      <c r="A370" s="259" t="s">
        <v>640</v>
      </c>
      <c r="B370" s="259" t="s">
        <v>811</v>
      </c>
      <c r="C370" s="259" t="s">
        <v>270</v>
      </c>
      <c r="D370" s="259" t="s">
        <v>830</v>
      </c>
      <c r="E370" s="259" t="str">
        <f t="shared" si="5"/>
        <v>T8210821104533632</v>
      </c>
      <c r="F370" s="260">
        <v>3596000</v>
      </c>
      <c r="G370" s="260">
        <v>1308208.3600000001</v>
      </c>
    </row>
    <row r="371" spans="1:7" x14ac:dyDescent="0.2">
      <c r="A371" s="259" t="s">
        <v>630</v>
      </c>
      <c r="B371" s="259" t="s">
        <v>811</v>
      </c>
      <c r="C371" s="259" t="s">
        <v>258</v>
      </c>
      <c r="D371" s="259" t="s">
        <v>510</v>
      </c>
      <c r="E371" s="259" t="str">
        <f t="shared" si="5"/>
        <v>T8210831104513211</v>
      </c>
      <c r="F371" s="260">
        <v>750</v>
      </c>
      <c r="G371" s="260">
        <v>0</v>
      </c>
    </row>
    <row r="372" spans="1:7" x14ac:dyDescent="0.2">
      <c r="A372" s="259" t="s">
        <v>630</v>
      </c>
      <c r="B372" s="259" t="s">
        <v>811</v>
      </c>
      <c r="C372" s="259" t="s">
        <v>258</v>
      </c>
      <c r="D372" s="259" t="s">
        <v>532</v>
      </c>
      <c r="E372" s="259" t="str">
        <f t="shared" si="5"/>
        <v>T8210831104513213</v>
      </c>
      <c r="F372" s="260">
        <v>500</v>
      </c>
      <c r="G372" s="260">
        <v>0</v>
      </c>
    </row>
    <row r="373" spans="1:7" x14ac:dyDescent="0.2">
      <c r="A373" s="259" t="s">
        <v>630</v>
      </c>
      <c r="B373" s="259" t="s">
        <v>811</v>
      </c>
      <c r="C373" s="259" t="s">
        <v>258</v>
      </c>
      <c r="D373" s="259" t="s">
        <v>511</v>
      </c>
      <c r="E373" s="259" t="str">
        <f t="shared" si="5"/>
        <v>T8210831104513237</v>
      </c>
      <c r="F373" s="260">
        <v>4063</v>
      </c>
      <c r="G373" s="260">
        <v>0</v>
      </c>
    </row>
    <row r="374" spans="1:7" x14ac:dyDescent="0.2">
      <c r="A374" s="259" t="s">
        <v>619</v>
      </c>
      <c r="B374" s="259" t="s">
        <v>853</v>
      </c>
      <c r="C374" s="259" t="s">
        <v>101</v>
      </c>
      <c r="D374" s="259" t="s">
        <v>526</v>
      </c>
      <c r="E374" s="259" t="str">
        <f t="shared" si="5"/>
        <v>K7610841204523111</v>
      </c>
      <c r="F374" s="260">
        <v>40000</v>
      </c>
      <c r="G374" s="260">
        <v>18387.7</v>
      </c>
    </row>
    <row r="375" spans="1:7" x14ac:dyDescent="0.2">
      <c r="A375" s="259" t="s">
        <v>619</v>
      </c>
      <c r="B375" s="259" t="s">
        <v>853</v>
      </c>
      <c r="C375" s="259" t="s">
        <v>101</v>
      </c>
      <c r="D375" s="259" t="s">
        <v>530</v>
      </c>
      <c r="E375" s="259" t="str">
        <f t="shared" si="5"/>
        <v>K7610841204523132</v>
      </c>
      <c r="F375" s="260">
        <v>7000</v>
      </c>
      <c r="G375" s="260">
        <v>3033.95</v>
      </c>
    </row>
    <row r="376" spans="1:7" x14ac:dyDescent="0.2">
      <c r="A376" s="259" t="s">
        <v>619</v>
      </c>
      <c r="B376" s="259" t="s">
        <v>853</v>
      </c>
      <c r="C376" s="259" t="s">
        <v>101</v>
      </c>
      <c r="D376" s="259" t="s">
        <v>510</v>
      </c>
      <c r="E376" s="259" t="str">
        <f t="shared" si="5"/>
        <v>K7610841204523211</v>
      </c>
      <c r="F376" s="260">
        <v>10000</v>
      </c>
      <c r="G376" s="260">
        <v>913.85</v>
      </c>
    </row>
    <row r="377" spans="1:7" x14ac:dyDescent="0.2">
      <c r="A377" s="259" t="s">
        <v>619</v>
      </c>
      <c r="B377" s="259" t="s">
        <v>853</v>
      </c>
      <c r="C377" s="259" t="s">
        <v>101</v>
      </c>
      <c r="D377" s="259" t="s">
        <v>537</v>
      </c>
      <c r="E377" s="259" t="str">
        <f t="shared" si="5"/>
        <v>K7610841204523231</v>
      </c>
      <c r="F377" s="260">
        <v>500</v>
      </c>
      <c r="G377" s="260">
        <v>0</v>
      </c>
    </row>
    <row r="378" spans="1:7" x14ac:dyDescent="0.2">
      <c r="A378" s="259" t="s">
        <v>619</v>
      </c>
      <c r="B378" s="259" t="s">
        <v>853</v>
      </c>
      <c r="C378" s="259" t="s">
        <v>101</v>
      </c>
      <c r="D378" s="259" t="s">
        <v>538</v>
      </c>
      <c r="E378" s="259" t="str">
        <f t="shared" si="5"/>
        <v>K7610841204523232</v>
      </c>
      <c r="F378" s="260">
        <v>170000</v>
      </c>
      <c r="G378" s="260">
        <v>0</v>
      </c>
    </row>
    <row r="379" spans="1:7" x14ac:dyDescent="0.2">
      <c r="A379" s="259" t="s">
        <v>619</v>
      </c>
      <c r="B379" s="259" t="s">
        <v>853</v>
      </c>
      <c r="C379" s="259" t="s">
        <v>101</v>
      </c>
      <c r="D379" s="259" t="s">
        <v>539</v>
      </c>
      <c r="E379" s="259" t="str">
        <f t="shared" si="5"/>
        <v>K7610841204523233</v>
      </c>
      <c r="F379" s="260">
        <v>1500</v>
      </c>
      <c r="G379" s="260">
        <v>0</v>
      </c>
    </row>
    <row r="380" spans="1:7" x14ac:dyDescent="0.2">
      <c r="A380" s="259" t="s">
        <v>619</v>
      </c>
      <c r="B380" s="259" t="s">
        <v>853</v>
      </c>
      <c r="C380" s="259" t="s">
        <v>101</v>
      </c>
      <c r="D380" s="259" t="s">
        <v>541</v>
      </c>
      <c r="E380" s="259" t="str">
        <f t="shared" si="5"/>
        <v>K7610841204523235</v>
      </c>
      <c r="F380" s="260">
        <v>1000</v>
      </c>
      <c r="G380" s="260">
        <v>0</v>
      </c>
    </row>
    <row r="381" spans="1:7" x14ac:dyDescent="0.2">
      <c r="A381" s="259" t="s">
        <v>619</v>
      </c>
      <c r="B381" s="259" t="s">
        <v>853</v>
      </c>
      <c r="C381" s="259" t="s">
        <v>101</v>
      </c>
      <c r="D381" s="259" t="s">
        <v>511</v>
      </c>
      <c r="E381" s="259" t="str">
        <f t="shared" si="5"/>
        <v>K7610841204523237</v>
      </c>
      <c r="F381" s="260">
        <v>135000</v>
      </c>
      <c r="G381" s="260">
        <v>0</v>
      </c>
    </row>
    <row r="382" spans="1:7" x14ac:dyDescent="0.2">
      <c r="A382" s="259" t="s">
        <v>619</v>
      </c>
      <c r="B382" s="259" t="s">
        <v>853</v>
      </c>
      <c r="C382" s="259" t="s">
        <v>101</v>
      </c>
      <c r="D382" s="259" t="s">
        <v>543</v>
      </c>
      <c r="E382" s="259" t="str">
        <f t="shared" si="5"/>
        <v>K7610841204523238</v>
      </c>
      <c r="F382" s="260">
        <v>5000</v>
      </c>
      <c r="G382" s="260">
        <v>0</v>
      </c>
    </row>
    <row r="383" spans="1:7" x14ac:dyDescent="0.2">
      <c r="A383" s="259" t="s">
        <v>619</v>
      </c>
      <c r="B383" s="259" t="s">
        <v>853</v>
      </c>
      <c r="C383" s="259" t="s">
        <v>101</v>
      </c>
      <c r="D383" s="259" t="s">
        <v>544</v>
      </c>
      <c r="E383" s="259" t="str">
        <f t="shared" si="5"/>
        <v>K7610841204523239</v>
      </c>
      <c r="F383" s="260">
        <v>10000</v>
      </c>
      <c r="G383" s="260">
        <v>0</v>
      </c>
    </row>
    <row r="384" spans="1:7" x14ac:dyDescent="0.2">
      <c r="A384" s="259" t="s">
        <v>619</v>
      </c>
      <c r="B384" s="259" t="s">
        <v>853</v>
      </c>
      <c r="C384" s="259" t="s">
        <v>101</v>
      </c>
      <c r="D384" s="259" t="s">
        <v>548</v>
      </c>
      <c r="E384" s="259" t="str">
        <f t="shared" si="5"/>
        <v>K7610841204523293</v>
      </c>
      <c r="F384" s="260">
        <v>2500</v>
      </c>
      <c r="G384" s="260">
        <v>0</v>
      </c>
    </row>
    <row r="385" spans="1:7" x14ac:dyDescent="0.2">
      <c r="A385" s="259" t="s">
        <v>619</v>
      </c>
      <c r="B385" s="259" t="s">
        <v>853</v>
      </c>
      <c r="C385" s="259" t="s">
        <v>101</v>
      </c>
      <c r="D385" s="259" t="s">
        <v>559</v>
      </c>
      <c r="E385" s="259" t="str">
        <f t="shared" si="5"/>
        <v>K7610841204524222</v>
      </c>
      <c r="F385" s="260">
        <v>270000</v>
      </c>
      <c r="G385" s="260">
        <v>13200</v>
      </c>
    </row>
    <row r="386" spans="1:7" x14ac:dyDescent="0.2">
      <c r="A386" s="259" t="s">
        <v>619</v>
      </c>
      <c r="B386" s="259" t="s">
        <v>853</v>
      </c>
      <c r="C386" s="259" t="s">
        <v>101</v>
      </c>
      <c r="D386" s="259" t="s">
        <v>560</v>
      </c>
      <c r="E386" s="259" t="str">
        <f t="shared" si="5"/>
        <v>K7610841204524262</v>
      </c>
      <c r="F386" s="260">
        <v>120000</v>
      </c>
      <c r="G386" s="260">
        <v>0</v>
      </c>
    </row>
    <row r="387" spans="1:7" x14ac:dyDescent="0.2">
      <c r="A387" s="259" t="s">
        <v>613</v>
      </c>
      <c r="B387" s="259" t="s">
        <v>853</v>
      </c>
      <c r="C387" s="259" t="s">
        <v>101</v>
      </c>
      <c r="D387" s="259" t="s">
        <v>526</v>
      </c>
      <c r="E387" s="259" t="str">
        <f t="shared" ref="E387:E450" si="6">CONCATENATE(A387,B387,C387,D387)</f>
        <v>K8190821204523111</v>
      </c>
      <c r="F387" s="260">
        <v>4500</v>
      </c>
      <c r="G387" s="260">
        <v>3793.77</v>
      </c>
    </row>
    <row r="388" spans="1:7" x14ac:dyDescent="0.2">
      <c r="A388" s="259" t="s">
        <v>613</v>
      </c>
      <c r="B388" s="259" t="s">
        <v>853</v>
      </c>
      <c r="C388" s="259" t="s">
        <v>101</v>
      </c>
      <c r="D388" s="259" t="s">
        <v>529</v>
      </c>
      <c r="E388" s="259" t="str">
        <f t="shared" si="6"/>
        <v>K8190821204523121</v>
      </c>
      <c r="F388" s="260">
        <v>0</v>
      </c>
      <c r="G388" s="260">
        <v>0</v>
      </c>
    </row>
    <row r="389" spans="1:7" x14ac:dyDescent="0.2">
      <c r="A389" s="259" t="s">
        <v>613</v>
      </c>
      <c r="B389" s="259" t="s">
        <v>853</v>
      </c>
      <c r="C389" s="259" t="s">
        <v>101</v>
      </c>
      <c r="D389" s="259" t="s">
        <v>530</v>
      </c>
      <c r="E389" s="259" t="str">
        <f t="shared" si="6"/>
        <v>K8190821204523132</v>
      </c>
      <c r="F389" s="260">
        <v>750</v>
      </c>
      <c r="G389" s="260">
        <v>625.97</v>
      </c>
    </row>
    <row r="390" spans="1:7" x14ac:dyDescent="0.2">
      <c r="A390" s="259" t="s">
        <v>613</v>
      </c>
      <c r="B390" s="259" t="s">
        <v>853</v>
      </c>
      <c r="C390" s="259" t="s">
        <v>101</v>
      </c>
      <c r="D390" s="259" t="s">
        <v>510</v>
      </c>
      <c r="E390" s="259" t="str">
        <f t="shared" si="6"/>
        <v>K8190821204523211</v>
      </c>
      <c r="F390" s="260">
        <v>4000</v>
      </c>
      <c r="G390" s="260">
        <v>0</v>
      </c>
    </row>
    <row r="391" spans="1:7" x14ac:dyDescent="0.2">
      <c r="A391" s="259" t="s">
        <v>613</v>
      </c>
      <c r="B391" s="259" t="s">
        <v>853</v>
      </c>
      <c r="C391" s="259" t="s">
        <v>101</v>
      </c>
      <c r="D391" s="259" t="s">
        <v>532</v>
      </c>
      <c r="E391" s="259" t="str">
        <f t="shared" si="6"/>
        <v>K8190821204523213</v>
      </c>
      <c r="F391" s="260">
        <v>2000</v>
      </c>
      <c r="G391" s="260">
        <v>0</v>
      </c>
    </row>
    <row r="392" spans="1:7" x14ac:dyDescent="0.2">
      <c r="A392" s="259" t="s">
        <v>613</v>
      </c>
      <c r="B392" s="259" t="s">
        <v>853</v>
      </c>
      <c r="C392" s="259" t="s">
        <v>101</v>
      </c>
      <c r="D392" s="259" t="s">
        <v>535</v>
      </c>
      <c r="E392" s="259" t="str">
        <f t="shared" si="6"/>
        <v>K8190821204523223</v>
      </c>
      <c r="F392" s="260">
        <v>1000</v>
      </c>
      <c r="G392" s="260">
        <v>0</v>
      </c>
    </row>
    <row r="393" spans="1:7" x14ac:dyDescent="0.2">
      <c r="A393" s="259" t="s">
        <v>613</v>
      </c>
      <c r="B393" s="259" t="s">
        <v>853</v>
      </c>
      <c r="C393" s="259" t="s">
        <v>101</v>
      </c>
      <c r="D393" s="259" t="s">
        <v>539</v>
      </c>
      <c r="E393" s="259" t="str">
        <f t="shared" si="6"/>
        <v>K8190821204523233</v>
      </c>
      <c r="F393" s="260">
        <v>1000</v>
      </c>
      <c r="G393" s="260">
        <v>0</v>
      </c>
    </row>
    <row r="394" spans="1:7" x14ac:dyDescent="0.2">
      <c r="A394" s="259" t="s">
        <v>613</v>
      </c>
      <c r="B394" s="259" t="s">
        <v>853</v>
      </c>
      <c r="C394" s="259" t="s">
        <v>101</v>
      </c>
      <c r="D394" s="259" t="s">
        <v>511</v>
      </c>
      <c r="E394" s="259" t="str">
        <f t="shared" si="6"/>
        <v>K8190821204523237</v>
      </c>
      <c r="F394" s="260">
        <v>150000</v>
      </c>
      <c r="G394" s="260">
        <v>0</v>
      </c>
    </row>
    <row r="395" spans="1:7" x14ac:dyDescent="0.2">
      <c r="A395" s="259" t="s">
        <v>613</v>
      </c>
      <c r="B395" s="259" t="s">
        <v>853</v>
      </c>
      <c r="C395" s="259" t="s">
        <v>101</v>
      </c>
      <c r="D395" s="259" t="s">
        <v>543</v>
      </c>
      <c r="E395" s="259" t="str">
        <f t="shared" si="6"/>
        <v>K8190821204523238</v>
      </c>
      <c r="F395" s="260">
        <v>130000</v>
      </c>
      <c r="G395" s="260">
        <v>0</v>
      </c>
    </row>
    <row r="396" spans="1:7" x14ac:dyDescent="0.2">
      <c r="A396" s="259" t="s">
        <v>613</v>
      </c>
      <c r="B396" s="259" t="s">
        <v>853</v>
      </c>
      <c r="C396" s="259" t="s">
        <v>101</v>
      </c>
      <c r="D396" s="259" t="s">
        <v>548</v>
      </c>
      <c r="E396" s="259" t="str">
        <f t="shared" si="6"/>
        <v>K8190821204523293</v>
      </c>
      <c r="F396" s="260">
        <v>1500</v>
      </c>
      <c r="G396" s="260">
        <v>0</v>
      </c>
    </row>
    <row r="397" spans="1:7" x14ac:dyDescent="0.2">
      <c r="A397" s="259" t="s">
        <v>613</v>
      </c>
      <c r="B397" s="259" t="s">
        <v>853</v>
      </c>
      <c r="C397" s="259" t="s">
        <v>101</v>
      </c>
      <c r="D397" s="259" t="s">
        <v>557</v>
      </c>
      <c r="E397" s="259" t="str">
        <f t="shared" si="6"/>
        <v>K8190821204524123</v>
      </c>
      <c r="F397" s="260">
        <v>15000</v>
      </c>
      <c r="G397" s="260">
        <v>8547</v>
      </c>
    </row>
    <row r="398" spans="1:7" x14ac:dyDescent="0.2">
      <c r="A398" s="259" t="s">
        <v>613</v>
      </c>
      <c r="B398" s="259" t="s">
        <v>853</v>
      </c>
      <c r="C398" s="259" t="s">
        <v>101</v>
      </c>
      <c r="D398" s="259" t="s">
        <v>559</v>
      </c>
      <c r="E398" s="259" t="str">
        <f t="shared" si="6"/>
        <v>K8190821204524222</v>
      </c>
      <c r="F398" s="260">
        <v>150000</v>
      </c>
      <c r="G398" s="260">
        <v>0</v>
      </c>
    </row>
    <row r="399" spans="1:7" x14ac:dyDescent="0.2">
      <c r="A399" s="259" t="s">
        <v>613</v>
      </c>
      <c r="B399" s="259" t="s">
        <v>853</v>
      </c>
      <c r="C399" s="259" t="s">
        <v>101</v>
      </c>
      <c r="D399" s="259" t="s">
        <v>560</v>
      </c>
      <c r="E399" s="259" t="str">
        <f t="shared" si="6"/>
        <v>K8190821204524262</v>
      </c>
      <c r="F399" s="260">
        <v>150000</v>
      </c>
      <c r="G399" s="260">
        <v>0</v>
      </c>
    </row>
    <row r="400" spans="1:7" x14ac:dyDescent="0.2">
      <c r="A400" s="259" t="s">
        <v>614</v>
      </c>
      <c r="B400" s="259" t="s">
        <v>853</v>
      </c>
      <c r="C400" s="259" t="s">
        <v>101</v>
      </c>
      <c r="D400" s="259" t="s">
        <v>526</v>
      </c>
      <c r="E400" s="259" t="str">
        <f t="shared" si="6"/>
        <v>K8190831204523111</v>
      </c>
      <c r="F400" s="260">
        <v>15000</v>
      </c>
      <c r="G400" s="260">
        <v>9720.75</v>
      </c>
    </row>
    <row r="401" spans="1:7" x14ac:dyDescent="0.2">
      <c r="A401" s="259" t="s">
        <v>614</v>
      </c>
      <c r="B401" s="259" t="s">
        <v>853</v>
      </c>
      <c r="C401" s="259" t="s">
        <v>101</v>
      </c>
      <c r="D401" s="259" t="s">
        <v>529</v>
      </c>
      <c r="E401" s="259" t="str">
        <f t="shared" si="6"/>
        <v>K8190831204523121</v>
      </c>
      <c r="F401" s="260">
        <v>1000</v>
      </c>
      <c r="G401" s="260">
        <v>0</v>
      </c>
    </row>
    <row r="402" spans="1:7" x14ac:dyDescent="0.2">
      <c r="A402" s="259" t="s">
        <v>614</v>
      </c>
      <c r="B402" s="259" t="s">
        <v>853</v>
      </c>
      <c r="C402" s="259" t="s">
        <v>101</v>
      </c>
      <c r="D402" s="259" t="s">
        <v>530</v>
      </c>
      <c r="E402" s="259" t="str">
        <f t="shared" si="6"/>
        <v>K8190831204523132</v>
      </c>
      <c r="F402" s="260">
        <v>3000</v>
      </c>
      <c r="G402" s="260">
        <v>1603.92</v>
      </c>
    </row>
    <row r="403" spans="1:7" x14ac:dyDescent="0.2">
      <c r="A403" s="259" t="s">
        <v>614</v>
      </c>
      <c r="B403" s="259" t="s">
        <v>853</v>
      </c>
      <c r="C403" s="259" t="s">
        <v>101</v>
      </c>
      <c r="D403" s="259" t="s">
        <v>510</v>
      </c>
      <c r="E403" s="259" t="str">
        <f t="shared" si="6"/>
        <v>K8190831204523211</v>
      </c>
      <c r="F403" s="260">
        <v>11000</v>
      </c>
      <c r="G403" s="260">
        <v>3271.1</v>
      </c>
    </row>
    <row r="404" spans="1:7" x14ac:dyDescent="0.2">
      <c r="A404" s="259" t="s">
        <v>614</v>
      </c>
      <c r="B404" s="259" t="s">
        <v>853</v>
      </c>
      <c r="C404" s="259" t="s">
        <v>101</v>
      </c>
      <c r="D404" s="259" t="s">
        <v>532</v>
      </c>
      <c r="E404" s="259" t="str">
        <f t="shared" si="6"/>
        <v>K8190831204523213</v>
      </c>
      <c r="F404" s="260">
        <v>0</v>
      </c>
      <c r="G404" s="260">
        <v>0</v>
      </c>
    </row>
    <row r="405" spans="1:7" x14ac:dyDescent="0.2">
      <c r="A405" s="259" t="s">
        <v>614</v>
      </c>
      <c r="B405" s="259" t="s">
        <v>853</v>
      </c>
      <c r="C405" s="259" t="s">
        <v>101</v>
      </c>
      <c r="D405" s="259" t="s">
        <v>535</v>
      </c>
      <c r="E405" s="259" t="str">
        <f t="shared" si="6"/>
        <v>K8190831204523223</v>
      </c>
      <c r="F405" s="260">
        <v>0</v>
      </c>
      <c r="G405" s="260">
        <v>0</v>
      </c>
    </row>
    <row r="406" spans="1:7" x14ac:dyDescent="0.2">
      <c r="A406" s="259" t="s">
        <v>614</v>
      </c>
      <c r="B406" s="259" t="s">
        <v>853</v>
      </c>
      <c r="C406" s="259" t="s">
        <v>101</v>
      </c>
      <c r="D406" s="259" t="s">
        <v>539</v>
      </c>
      <c r="E406" s="259" t="str">
        <f t="shared" si="6"/>
        <v>K8190831204523233</v>
      </c>
      <c r="F406" s="260">
        <v>3750</v>
      </c>
      <c r="G406" s="260">
        <v>0</v>
      </c>
    </row>
    <row r="407" spans="1:7" x14ac:dyDescent="0.2">
      <c r="A407" s="259" t="s">
        <v>614</v>
      </c>
      <c r="B407" s="259" t="s">
        <v>853</v>
      </c>
      <c r="C407" s="259" t="s">
        <v>101</v>
      </c>
      <c r="D407" s="259" t="s">
        <v>541</v>
      </c>
      <c r="E407" s="259" t="str">
        <f t="shared" si="6"/>
        <v>K8190831204523235</v>
      </c>
      <c r="F407" s="260">
        <v>0</v>
      </c>
      <c r="G407" s="260">
        <v>0</v>
      </c>
    </row>
    <row r="408" spans="1:7" x14ac:dyDescent="0.2">
      <c r="A408" s="259" t="s">
        <v>614</v>
      </c>
      <c r="B408" s="259" t="s">
        <v>853</v>
      </c>
      <c r="C408" s="259" t="s">
        <v>101</v>
      </c>
      <c r="D408" s="259" t="s">
        <v>511</v>
      </c>
      <c r="E408" s="259" t="str">
        <f t="shared" si="6"/>
        <v>K8190831204523237</v>
      </c>
      <c r="F408" s="260">
        <v>136750</v>
      </c>
      <c r="G408" s="260">
        <v>45562.5</v>
      </c>
    </row>
    <row r="409" spans="1:7" x14ac:dyDescent="0.2">
      <c r="A409" s="259" t="s">
        <v>614</v>
      </c>
      <c r="B409" s="259" t="s">
        <v>853</v>
      </c>
      <c r="C409" s="259" t="s">
        <v>101</v>
      </c>
      <c r="D409" s="259" t="s">
        <v>548</v>
      </c>
      <c r="E409" s="259" t="str">
        <f t="shared" si="6"/>
        <v>K8190831204523293</v>
      </c>
      <c r="F409" s="260">
        <v>2500</v>
      </c>
      <c r="G409" s="260">
        <v>0</v>
      </c>
    </row>
    <row r="410" spans="1:7" x14ac:dyDescent="0.2">
      <c r="A410" s="259" t="s">
        <v>631</v>
      </c>
      <c r="B410" s="259" t="s">
        <v>853</v>
      </c>
      <c r="C410" s="259" t="s">
        <v>258</v>
      </c>
      <c r="D410" s="259" t="s">
        <v>526</v>
      </c>
      <c r="E410" s="259" t="str">
        <f t="shared" si="6"/>
        <v>T5870841204513111</v>
      </c>
      <c r="F410" s="260">
        <v>3516</v>
      </c>
      <c r="G410" s="260">
        <v>2050.5300000000002</v>
      </c>
    </row>
    <row r="411" spans="1:7" x14ac:dyDescent="0.2">
      <c r="A411" s="259" t="s">
        <v>631</v>
      </c>
      <c r="B411" s="259" t="s">
        <v>853</v>
      </c>
      <c r="C411" s="259" t="s">
        <v>258</v>
      </c>
      <c r="D411" s="259" t="s">
        <v>530</v>
      </c>
      <c r="E411" s="259" t="str">
        <f t="shared" si="6"/>
        <v>T5870841204513132</v>
      </c>
      <c r="F411" s="260">
        <v>620</v>
      </c>
      <c r="G411" s="260">
        <v>338.33</v>
      </c>
    </row>
    <row r="412" spans="1:7" x14ac:dyDescent="0.2">
      <c r="A412" s="259" t="s">
        <v>631</v>
      </c>
      <c r="B412" s="259" t="s">
        <v>853</v>
      </c>
      <c r="C412" s="259" t="s">
        <v>258</v>
      </c>
      <c r="D412" s="259" t="s">
        <v>510</v>
      </c>
      <c r="E412" s="259" t="str">
        <f t="shared" si="6"/>
        <v>T5870841204513211</v>
      </c>
      <c r="F412" s="260">
        <v>1000</v>
      </c>
      <c r="G412" s="260">
        <v>0</v>
      </c>
    </row>
    <row r="413" spans="1:7" x14ac:dyDescent="0.2">
      <c r="A413" s="259" t="s">
        <v>631</v>
      </c>
      <c r="B413" s="259" t="s">
        <v>853</v>
      </c>
      <c r="C413" s="259" t="s">
        <v>258</v>
      </c>
      <c r="D413" s="259" t="s">
        <v>532</v>
      </c>
      <c r="E413" s="259" t="str">
        <f t="shared" si="6"/>
        <v>T5870841204513213</v>
      </c>
      <c r="F413" s="260">
        <v>200</v>
      </c>
      <c r="G413" s="260">
        <v>0</v>
      </c>
    </row>
    <row r="414" spans="1:7" x14ac:dyDescent="0.2">
      <c r="A414" s="259" t="s">
        <v>631</v>
      </c>
      <c r="B414" s="259" t="s">
        <v>853</v>
      </c>
      <c r="C414" s="259" t="s">
        <v>258</v>
      </c>
      <c r="D414" s="259" t="s">
        <v>511</v>
      </c>
      <c r="E414" s="259" t="str">
        <f t="shared" si="6"/>
        <v>T5870841204513237</v>
      </c>
      <c r="F414" s="260">
        <v>20800</v>
      </c>
      <c r="G414" s="260">
        <v>1640</v>
      </c>
    </row>
    <row r="415" spans="1:7" x14ac:dyDescent="0.2">
      <c r="A415" s="259" t="s">
        <v>631</v>
      </c>
      <c r="B415" s="259" t="s">
        <v>853</v>
      </c>
      <c r="C415" s="259" t="s">
        <v>258</v>
      </c>
      <c r="D415" s="259" t="s">
        <v>824</v>
      </c>
      <c r="E415" s="259" t="str">
        <f t="shared" si="6"/>
        <v>T5870841204514227</v>
      </c>
      <c r="F415" s="260">
        <v>9000</v>
      </c>
      <c r="G415" s="260">
        <v>0</v>
      </c>
    </row>
    <row r="416" spans="1:7" x14ac:dyDescent="0.2">
      <c r="A416" s="259" t="s">
        <v>652</v>
      </c>
      <c r="B416" s="259" t="s">
        <v>853</v>
      </c>
      <c r="C416" s="259" t="s">
        <v>270</v>
      </c>
      <c r="D416" s="259" t="s">
        <v>833</v>
      </c>
      <c r="E416" s="259" t="str">
        <f t="shared" si="6"/>
        <v>T7540391204533512</v>
      </c>
      <c r="F416" s="260">
        <v>100</v>
      </c>
      <c r="G416" s="260">
        <v>0</v>
      </c>
    </row>
    <row r="417" spans="1:7" x14ac:dyDescent="0.2">
      <c r="A417" s="259" t="s">
        <v>652</v>
      </c>
      <c r="B417" s="259" t="s">
        <v>853</v>
      </c>
      <c r="C417" s="259" t="s">
        <v>258</v>
      </c>
      <c r="D417" s="259" t="s">
        <v>826</v>
      </c>
      <c r="E417" s="259" t="str">
        <f t="shared" si="6"/>
        <v>T7540391204513631</v>
      </c>
      <c r="F417" s="260">
        <v>100</v>
      </c>
      <c r="G417" s="260">
        <v>0</v>
      </c>
    </row>
    <row r="418" spans="1:7" x14ac:dyDescent="0.2">
      <c r="A418" s="259" t="s">
        <v>652</v>
      </c>
      <c r="B418" s="259" t="s">
        <v>853</v>
      </c>
      <c r="C418" s="259" t="s">
        <v>270</v>
      </c>
      <c r="D418" s="259" t="s">
        <v>826</v>
      </c>
      <c r="E418" s="259" t="str">
        <f t="shared" si="6"/>
        <v>T7540391204533631</v>
      </c>
      <c r="F418" s="260">
        <v>100</v>
      </c>
      <c r="G418" s="260">
        <v>0</v>
      </c>
    </row>
    <row r="419" spans="1:7" x14ac:dyDescent="0.2">
      <c r="A419" s="259" t="s">
        <v>652</v>
      </c>
      <c r="B419" s="259" t="s">
        <v>853</v>
      </c>
      <c r="C419" s="259" t="s">
        <v>258</v>
      </c>
      <c r="D419" s="259" t="s">
        <v>830</v>
      </c>
      <c r="E419" s="259" t="str">
        <f t="shared" si="6"/>
        <v>T7540391204513632</v>
      </c>
      <c r="F419" s="260">
        <v>100</v>
      </c>
      <c r="G419" s="260">
        <v>0</v>
      </c>
    </row>
    <row r="420" spans="1:7" x14ac:dyDescent="0.2">
      <c r="A420" s="259" t="s">
        <v>652</v>
      </c>
      <c r="B420" s="259" t="s">
        <v>853</v>
      </c>
      <c r="C420" s="259" t="s">
        <v>270</v>
      </c>
      <c r="D420" s="259" t="s">
        <v>830</v>
      </c>
      <c r="E420" s="259" t="str">
        <f t="shared" si="6"/>
        <v>T7540391204533632</v>
      </c>
      <c r="F420" s="260">
        <v>100</v>
      </c>
      <c r="G420" s="260">
        <v>0</v>
      </c>
    </row>
    <row r="421" spans="1:7" x14ac:dyDescent="0.2">
      <c r="A421" s="259" t="s">
        <v>652</v>
      </c>
      <c r="B421" s="259" t="s">
        <v>853</v>
      </c>
      <c r="C421" s="259" t="s">
        <v>101</v>
      </c>
      <c r="D421" s="259" t="s">
        <v>832</v>
      </c>
      <c r="E421" s="259" t="str">
        <f t="shared" si="6"/>
        <v>T7540391204523811</v>
      </c>
      <c r="F421" s="260">
        <v>100</v>
      </c>
      <c r="G421" s="260">
        <v>0</v>
      </c>
    </row>
    <row r="422" spans="1:7" x14ac:dyDescent="0.2">
      <c r="A422" s="259" t="s">
        <v>652</v>
      </c>
      <c r="B422" s="259" t="s">
        <v>853</v>
      </c>
      <c r="C422" s="259" t="s">
        <v>101</v>
      </c>
      <c r="D422" s="259" t="s">
        <v>831</v>
      </c>
      <c r="E422" s="259" t="str">
        <f t="shared" si="6"/>
        <v>T7540391204523821</v>
      </c>
      <c r="F422" s="260">
        <v>100</v>
      </c>
      <c r="G422" s="260">
        <v>0</v>
      </c>
    </row>
    <row r="423" spans="1:7" x14ac:dyDescent="0.2">
      <c r="A423" s="259" t="s">
        <v>652</v>
      </c>
      <c r="B423" s="259" t="s">
        <v>853</v>
      </c>
      <c r="C423" s="259" t="s">
        <v>270</v>
      </c>
      <c r="D423" s="259" t="s">
        <v>834</v>
      </c>
      <c r="E423" s="259" t="str">
        <f t="shared" si="6"/>
        <v>T7540391204533861</v>
      </c>
      <c r="F423" s="260">
        <v>100</v>
      </c>
      <c r="G423" s="260">
        <v>0</v>
      </c>
    </row>
    <row r="424" spans="1:7" x14ac:dyDescent="0.2">
      <c r="A424" s="259" t="s">
        <v>653</v>
      </c>
      <c r="B424" s="259" t="s">
        <v>853</v>
      </c>
      <c r="C424" s="259" t="s">
        <v>325</v>
      </c>
      <c r="D424" s="259" t="s">
        <v>833</v>
      </c>
      <c r="E424" s="259" t="str">
        <f t="shared" si="6"/>
        <v>T7540411204603512</v>
      </c>
      <c r="F424" s="260">
        <v>100</v>
      </c>
      <c r="G424" s="260">
        <v>0</v>
      </c>
    </row>
    <row r="425" spans="1:7" x14ac:dyDescent="0.2">
      <c r="A425" s="259" t="s">
        <v>653</v>
      </c>
      <c r="B425" s="259" t="s">
        <v>853</v>
      </c>
      <c r="C425" s="259" t="s">
        <v>325</v>
      </c>
      <c r="D425" s="259" t="s">
        <v>834</v>
      </c>
      <c r="E425" s="259" t="str">
        <f t="shared" si="6"/>
        <v>T7540411204603861</v>
      </c>
      <c r="F425" s="260">
        <v>100</v>
      </c>
      <c r="G425" s="260">
        <v>0</v>
      </c>
    </row>
    <row r="426" spans="1:7" x14ac:dyDescent="0.2">
      <c r="A426" s="259" t="s">
        <v>637</v>
      </c>
      <c r="B426" s="259" t="s">
        <v>853</v>
      </c>
      <c r="C426" s="259" t="s">
        <v>270</v>
      </c>
      <c r="D426" s="259" t="s">
        <v>826</v>
      </c>
      <c r="E426" s="259" t="str">
        <f t="shared" si="6"/>
        <v>T7540481204533631</v>
      </c>
      <c r="F426" s="260">
        <v>40000</v>
      </c>
      <c r="G426" s="260">
        <v>0</v>
      </c>
    </row>
    <row r="427" spans="1:7" x14ac:dyDescent="0.2">
      <c r="A427" s="259" t="s">
        <v>637</v>
      </c>
      <c r="B427" s="259" t="s">
        <v>853</v>
      </c>
      <c r="C427" s="259" t="s">
        <v>270</v>
      </c>
      <c r="D427" s="259" t="s">
        <v>830</v>
      </c>
      <c r="E427" s="259" t="str">
        <f t="shared" si="6"/>
        <v>T7540481204533632</v>
      </c>
      <c r="F427" s="260">
        <v>2309700</v>
      </c>
      <c r="G427" s="260">
        <v>960000</v>
      </c>
    </row>
    <row r="428" spans="1:7" x14ac:dyDescent="0.2">
      <c r="A428" s="259" t="s">
        <v>621</v>
      </c>
      <c r="B428" s="259" t="s">
        <v>853</v>
      </c>
      <c r="C428" s="259" t="s">
        <v>258</v>
      </c>
      <c r="D428" s="259" t="s">
        <v>526</v>
      </c>
      <c r="E428" s="259" t="str">
        <f t="shared" si="6"/>
        <v>T8190771204513111</v>
      </c>
      <c r="F428" s="260">
        <v>2400</v>
      </c>
      <c r="G428" s="260">
        <v>1901.38</v>
      </c>
    </row>
    <row r="429" spans="1:7" x14ac:dyDescent="0.2">
      <c r="A429" s="259" t="s">
        <v>621</v>
      </c>
      <c r="B429" s="259" t="s">
        <v>853</v>
      </c>
      <c r="C429" s="259" t="s">
        <v>258</v>
      </c>
      <c r="D429" s="259" t="s">
        <v>530</v>
      </c>
      <c r="E429" s="259" t="str">
        <f t="shared" si="6"/>
        <v>T8190771204513132</v>
      </c>
      <c r="F429" s="260">
        <v>450</v>
      </c>
      <c r="G429" s="260">
        <v>313.72000000000003</v>
      </c>
    </row>
    <row r="430" spans="1:7" x14ac:dyDescent="0.2">
      <c r="A430" s="259" t="s">
        <v>621</v>
      </c>
      <c r="B430" s="259" t="s">
        <v>853</v>
      </c>
      <c r="C430" s="259" t="s">
        <v>258</v>
      </c>
      <c r="D430" s="259" t="s">
        <v>510</v>
      </c>
      <c r="E430" s="259" t="str">
        <f t="shared" si="6"/>
        <v>T8190771204513211</v>
      </c>
      <c r="F430" s="260">
        <v>500</v>
      </c>
      <c r="G430" s="260">
        <v>0</v>
      </c>
    </row>
    <row r="431" spans="1:7" x14ac:dyDescent="0.2">
      <c r="A431" s="259" t="s">
        <v>621</v>
      </c>
      <c r="B431" s="259" t="s">
        <v>853</v>
      </c>
      <c r="C431" s="259" t="s">
        <v>258</v>
      </c>
      <c r="D431" s="259" t="s">
        <v>532</v>
      </c>
      <c r="E431" s="259" t="str">
        <f t="shared" si="6"/>
        <v>T8190771204513213</v>
      </c>
      <c r="F431" s="260">
        <v>450</v>
      </c>
      <c r="G431" s="260">
        <v>0</v>
      </c>
    </row>
    <row r="432" spans="1:7" x14ac:dyDescent="0.2">
      <c r="A432" s="259" t="s">
        <v>621</v>
      </c>
      <c r="B432" s="259" t="s">
        <v>853</v>
      </c>
      <c r="C432" s="259" t="s">
        <v>258</v>
      </c>
      <c r="D432" s="259" t="s">
        <v>511</v>
      </c>
      <c r="E432" s="259" t="str">
        <f t="shared" si="6"/>
        <v>T8190771204513237</v>
      </c>
      <c r="F432" s="260">
        <v>5250</v>
      </c>
      <c r="G432" s="260">
        <v>0</v>
      </c>
    </row>
    <row r="433" spans="1:7" x14ac:dyDescent="0.2">
      <c r="A433" s="259" t="s">
        <v>657</v>
      </c>
      <c r="B433" s="259" t="s">
        <v>853</v>
      </c>
      <c r="C433" s="259" t="s">
        <v>31</v>
      </c>
      <c r="D433" s="259" t="s">
        <v>526</v>
      </c>
      <c r="E433" s="259" t="str">
        <f t="shared" si="6"/>
        <v>T8200791204903111</v>
      </c>
      <c r="F433" s="260">
        <v>240000</v>
      </c>
      <c r="G433" s="260">
        <v>146153.07999999999</v>
      </c>
    </row>
    <row r="434" spans="1:7" x14ac:dyDescent="0.2">
      <c r="A434" s="259" t="s">
        <v>657</v>
      </c>
      <c r="B434" s="259" t="s">
        <v>853</v>
      </c>
      <c r="C434" s="259" t="s">
        <v>31</v>
      </c>
      <c r="D434" s="259" t="s">
        <v>528</v>
      </c>
      <c r="E434" s="259" t="str">
        <f t="shared" si="6"/>
        <v>T8200791204903113</v>
      </c>
      <c r="F434" s="260">
        <v>300</v>
      </c>
      <c r="G434" s="260">
        <v>84.92</v>
      </c>
    </row>
    <row r="435" spans="1:7" x14ac:dyDescent="0.2">
      <c r="A435" s="259" t="s">
        <v>657</v>
      </c>
      <c r="B435" s="259" t="s">
        <v>853</v>
      </c>
      <c r="C435" s="259" t="s">
        <v>31</v>
      </c>
      <c r="D435" s="259" t="s">
        <v>529</v>
      </c>
      <c r="E435" s="259" t="str">
        <f t="shared" si="6"/>
        <v>T8200791204903121</v>
      </c>
      <c r="F435" s="260">
        <v>6900</v>
      </c>
      <c r="G435" s="260">
        <v>3689.93</v>
      </c>
    </row>
    <row r="436" spans="1:7" x14ac:dyDescent="0.2">
      <c r="A436" s="259" t="s">
        <v>657</v>
      </c>
      <c r="B436" s="259" t="s">
        <v>853</v>
      </c>
      <c r="C436" s="259" t="s">
        <v>31</v>
      </c>
      <c r="D436" s="259" t="s">
        <v>530</v>
      </c>
      <c r="E436" s="259" t="str">
        <f t="shared" si="6"/>
        <v>T8200791204903132</v>
      </c>
      <c r="F436" s="260">
        <v>37100</v>
      </c>
      <c r="G436" s="260">
        <v>23433.73</v>
      </c>
    </row>
    <row r="437" spans="1:7" x14ac:dyDescent="0.2">
      <c r="A437" s="259" t="s">
        <v>657</v>
      </c>
      <c r="B437" s="259" t="s">
        <v>853</v>
      </c>
      <c r="C437" s="259" t="s">
        <v>31</v>
      </c>
      <c r="D437" s="259" t="s">
        <v>510</v>
      </c>
      <c r="E437" s="259" t="str">
        <f t="shared" si="6"/>
        <v>T8200791204903211</v>
      </c>
      <c r="F437" s="260">
        <v>6000</v>
      </c>
      <c r="G437" s="260">
        <v>2078.98</v>
      </c>
    </row>
    <row r="438" spans="1:7" x14ac:dyDescent="0.2">
      <c r="A438" s="259" t="s">
        <v>657</v>
      </c>
      <c r="B438" s="259" t="s">
        <v>853</v>
      </c>
      <c r="C438" s="259" t="s">
        <v>31</v>
      </c>
      <c r="D438" s="259" t="s">
        <v>531</v>
      </c>
      <c r="E438" s="259" t="str">
        <f t="shared" si="6"/>
        <v>T8200791204903212</v>
      </c>
      <c r="F438" s="260">
        <v>4800</v>
      </c>
      <c r="G438" s="260">
        <v>3124.78</v>
      </c>
    </row>
    <row r="439" spans="1:7" x14ac:dyDescent="0.2">
      <c r="A439" s="259" t="s">
        <v>657</v>
      </c>
      <c r="B439" s="259" t="s">
        <v>853</v>
      </c>
      <c r="C439" s="259" t="s">
        <v>31</v>
      </c>
      <c r="D439" s="259" t="s">
        <v>532</v>
      </c>
      <c r="E439" s="259" t="str">
        <f t="shared" si="6"/>
        <v>T8200791204903213</v>
      </c>
      <c r="F439" s="260">
        <v>3020</v>
      </c>
      <c r="G439" s="260">
        <v>733.19</v>
      </c>
    </row>
    <row r="440" spans="1:7" x14ac:dyDescent="0.2">
      <c r="A440" s="259" t="s">
        <v>657</v>
      </c>
      <c r="B440" s="259" t="s">
        <v>853</v>
      </c>
      <c r="C440" s="259" t="s">
        <v>31</v>
      </c>
      <c r="D440" s="259" t="s">
        <v>533</v>
      </c>
      <c r="E440" s="259" t="str">
        <f t="shared" si="6"/>
        <v>T8200791204903214</v>
      </c>
      <c r="F440" s="260">
        <v>50</v>
      </c>
      <c r="G440" s="260">
        <v>0</v>
      </c>
    </row>
    <row r="441" spans="1:7" x14ac:dyDescent="0.2">
      <c r="A441" s="259" t="s">
        <v>657</v>
      </c>
      <c r="B441" s="259" t="s">
        <v>853</v>
      </c>
      <c r="C441" s="259" t="s">
        <v>31</v>
      </c>
      <c r="D441" s="259" t="s">
        <v>534</v>
      </c>
      <c r="E441" s="259" t="str">
        <f t="shared" si="6"/>
        <v>T8200791204903221</v>
      </c>
      <c r="F441" s="260">
        <v>1000</v>
      </c>
      <c r="G441" s="260">
        <v>0</v>
      </c>
    </row>
    <row r="442" spans="1:7" x14ac:dyDescent="0.2">
      <c r="A442" s="259" t="s">
        <v>657</v>
      </c>
      <c r="B442" s="259" t="s">
        <v>853</v>
      </c>
      <c r="C442" s="259" t="s">
        <v>31</v>
      </c>
      <c r="D442" s="259" t="s">
        <v>535</v>
      </c>
      <c r="E442" s="259" t="str">
        <f t="shared" si="6"/>
        <v>T8200791204903223</v>
      </c>
      <c r="F442" s="260">
        <v>3000</v>
      </c>
      <c r="G442" s="260">
        <v>1495.99</v>
      </c>
    </row>
    <row r="443" spans="1:7" x14ac:dyDescent="0.2">
      <c r="A443" s="259" t="s">
        <v>657</v>
      </c>
      <c r="B443" s="259" t="s">
        <v>853</v>
      </c>
      <c r="C443" s="259" t="s">
        <v>101</v>
      </c>
      <c r="D443" s="259" t="s">
        <v>537</v>
      </c>
      <c r="E443" s="259" t="str">
        <f t="shared" si="6"/>
        <v>T8200791204523231</v>
      </c>
      <c r="F443" s="260">
        <v>100</v>
      </c>
      <c r="G443" s="260">
        <v>0</v>
      </c>
    </row>
    <row r="444" spans="1:7" x14ac:dyDescent="0.2">
      <c r="A444" s="259" t="s">
        <v>657</v>
      </c>
      <c r="B444" s="259" t="s">
        <v>853</v>
      </c>
      <c r="C444" s="259" t="s">
        <v>31</v>
      </c>
      <c r="D444" s="259" t="s">
        <v>537</v>
      </c>
      <c r="E444" s="259" t="str">
        <f t="shared" si="6"/>
        <v>T8200791204903231</v>
      </c>
      <c r="F444" s="260">
        <v>700</v>
      </c>
      <c r="G444" s="260">
        <v>120.31</v>
      </c>
    </row>
    <row r="445" spans="1:7" x14ac:dyDescent="0.2">
      <c r="A445" s="259" t="s">
        <v>657</v>
      </c>
      <c r="B445" s="259" t="s">
        <v>853</v>
      </c>
      <c r="C445" s="259" t="s">
        <v>101</v>
      </c>
      <c r="D445" s="259" t="s">
        <v>538</v>
      </c>
      <c r="E445" s="259" t="str">
        <f t="shared" si="6"/>
        <v>T8200791204523232</v>
      </c>
      <c r="F445" s="260">
        <v>100</v>
      </c>
      <c r="G445" s="260">
        <v>0</v>
      </c>
    </row>
    <row r="446" spans="1:7" x14ac:dyDescent="0.2">
      <c r="A446" s="259" t="s">
        <v>657</v>
      </c>
      <c r="B446" s="259" t="s">
        <v>853</v>
      </c>
      <c r="C446" s="259" t="s">
        <v>31</v>
      </c>
      <c r="D446" s="259" t="s">
        <v>538</v>
      </c>
      <c r="E446" s="259" t="str">
        <f t="shared" si="6"/>
        <v>T8200791204903232</v>
      </c>
      <c r="F446" s="260">
        <v>21450</v>
      </c>
      <c r="G446" s="260">
        <v>10825.33</v>
      </c>
    </row>
    <row r="447" spans="1:7" x14ac:dyDescent="0.2">
      <c r="A447" s="259" t="s">
        <v>657</v>
      </c>
      <c r="B447" s="259" t="s">
        <v>853</v>
      </c>
      <c r="C447" s="259" t="s">
        <v>101</v>
      </c>
      <c r="D447" s="259" t="s">
        <v>539</v>
      </c>
      <c r="E447" s="259" t="str">
        <f t="shared" si="6"/>
        <v>T8200791204523233</v>
      </c>
      <c r="F447" s="260">
        <v>100</v>
      </c>
      <c r="G447" s="260">
        <v>0</v>
      </c>
    </row>
    <row r="448" spans="1:7" x14ac:dyDescent="0.2">
      <c r="A448" s="259" t="s">
        <v>657</v>
      </c>
      <c r="B448" s="259" t="s">
        <v>853</v>
      </c>
      <c r="C448" s="259" t="s">
        <v>31</v>
      </c>
      <c r="D448" s="259" t="s">
        <v>539</v>
      </c>
      <c r="E448" s="259" t="str">
        <f t="shared" si="6"/>
        <v>T8200791204903233</v>
      </c>
      <c r="F448" s="260">
        <v>40000</v>
      </c>
      <c r="G448" s="260">
        <v>17847.8</v>
      </c>
    </row>
    <row r="449" spans="1:7" x14ac:dyDescent="0.2">
      <c r="A449" s="259" t="s">
        <v>657</v>
      </c>
      <c r="B449" s="259" t="s">
        <v>853</v>
      </c>
      <c r="C449" s="259" t="s">
        <v>101</v>
      </c>
      <c r="D449" s="259" t="s">
        <v>540</v>
      </c>
      <c r="E449" s="259" t="str">
        <f t="shared" si="6"/>
        <v>T8200791204523234</v>
      </c>
      <c r="F449" s="260">
        <v>100</v>
      </c>
      <c r="G449" s="260">
        <v>0</v>
      </c>
    </row>
    <row r="450" spans="1:7" x14ac:dyDescent="0.2">
      <c r="A450" s="259" t="s">
        <v>657</v>
      </c>
      <c r="B450" s="259" t="s">
        <v>853</v>
      </c>
      <c r="C450" s="259" t="s">
        <v>31</v>
      </c>
      <c r="D450" s="259" t="s">
        <v>540</v>
      </c>
      <c r="E450" s="259" t="str">
        <f t="shared" si="6"/>
        <v>T8200791204903234</v>
      </c>
      <c r="F450" s="260">
        <v>600</v>
      </c>
      <c r="G450" s="260">
        <v>472.48</v>
      </c>
    </row>
    <row r="451" spans="1:7" x14ac:dyDescent="0.2">
      <c r="A451" s="259" t="s">
        <v>657</v>
      </c>
      <c r="B451" s="259" t="s">
        <v>853</v>
      </c>
      <c r="C451" s="259" t="s">
        <v>101</v>
      </c>
      <c r="D451" s="259" t="s">
        <v>541</v>
      </c>
      <c r="E451" s="259" t="str">
        <f t="shared" ref="E451:E514" si="7">CONCATENATE(A451,B451,C451,D451)</f>
        <v>T8200791204523235</v>
      </c>
      <c r="F451" s="260">
        <v>100</v>
      </c>
      <c r="G451" s="260">
        <v>0</v>
      </c>
    </row>
    <row r="452" spans="1:7" x14ac:dyDescent="0.2">
      <c r="A452" s="259" t="s">
        <v>657</v>
      </c>
      <c r="B452" s="259" t="s">
        <v>853</v>
      </c>
      <c r="C452" s="259" t="s">
        <v>31</v>
      </c>
      <c r="D452" s="259" t="s">
        <v>541</v>
      </c>
      <c r="E452" s="259" t="str">
        <f t="shared" si="7"/>
        <v>T8200791204903235</v>
      </c>
      <c r="F452" s="260">
        <v>750</v>
      </c>
      <c r="G452" s="260">
        <v>4926.87</v>
      </c>
    </row>
    <row r="453" spans="1:7" x14ac:dyDescent="0.2">
      <c r="A453" s="259" t="s">
        <v>657</v>
      </c>
      <c r="B453" s="259" t="s">
        <v>853</v>
      </c>
      <c r="C453" s="259" t="s">
        <v>101</v>
      </c>
      <c r="D453" s="259" t="s">
        <v>511</v>
      </c>
      <c r="E453" s="259" t="str">
        <f t="shared" si="7"/>
        <v>T8200791204523237</v>
      </c>
      <c r="F453" s="260">
        <v>100</v>
      </c>
      <c r="G453" s="260">
        <v>0</v>
      </c>
    </row>
    <row r="454" spans="1:7" x14ac:dyDescent="0.2">
      <c r="A454" s="259" t="s">
        <v>657</v>
      </c>
      <c r="B454" s="259" t="s">
        <v>853</v>
      </c>
      <c r="C454" s="259" t="s">
        <v>31</v>
      </c>
      <c r="D454" s="259" t="s">
        <v>511</v>
      </c>
      <c r="E454" s="259" t="str">
        <f t="shared" si="7"/>
        <v>T8200791204903237</v>
      </c>
      <c r="F454" s="260">
        <v>187500</v>
      </c>
      <c r="G454" s="260">
        <v>937.5</v>
      </c>
    </row>
    <row r="455" spans="1:7" x14ac:dyDescent="0.2">
      <c r="A455" s="259" t="s">
        <v>657</v>
      </c>
      <c r="B455" s="259" t="s">
        <v>853</v>
      </c>
      <c r="C455" s="259" t="s">
        <v>101</v>
      </c>
      <c r="D455" s="259" t="s">
        <v>543</v>
      </c>
      <c r="E455" s="259" t="str">
        <f t="shared" si="7"/>
        <v>T8200791204523238</v>
      </c>
      <c r="F455" s="260">
        <v>100</v>
      </c>
      <c r="G455" s="260">
        <v>0</v>
      </c>
    </row>
    <row r="456" spans="1:7" x14ac:dyDescent="0.2">
      <c r="A456" s="259" t="s">
        <v>657</v>
      </c>
      <c r="B456" s="259" t="s">
        <v>853</v>
      </c>
      <c r="C456" s="259" t="s">
        <v>31</v>
      </c>
      <c r="D456" s="259" t="s">
        <v>543</v>
      </c>
      <c r="E456" s="259" t="str">
        <f t="shared" si="7"/>
        <v>T8200791204903238</v>
      </c>
      <c r="F456" s="260">
        <v>7300</v>
      </c>
      <c r="G456" s="260">
        <v>4528.62</v>
      </c>
    </row>
    <row r="457" spans="1:7" x14ac:dyDescent="0.2">
      <c r="A457" s="259" t="s">
        <v>657</v>
      </c>
      <c r="B457" s="259" t="s">
        <v>853</v>
      </c>
      <c r="C457" s="259" t="s">
        <v>101</v>
      </c>
      <c r="D457" s="259" t="s">
        <v>544</v>
      </c>
      <c r="E457" s="259" t="str">
        <f t="shared" si="7"/>
        <v>T8200791204523239</v>
      </c>
      <c r="F457" s="260">
        <v>100</v>
      </c>
      <c r="G457" s="260">
        <v>0</v>
      </c>
    </row>
    <row r="458" spans="1:7" x14ac:dyDescent="0.2">
      <c r="A458" s="259" t="s">
        <v>657</v>
      </c>
      <c r="B458" s="259" t="s">
        <v>853</v>
      </c>
      <c r="C458" s="259" t="s">
        <v>31</v>
      </c>
      <c r="D458" s="259" t="s">
        <v>544</v>
      </c>
      <c r="E458" s="259" t="str">
        <f t="shared" si="7"/>
        <v>T8200791204903239</v>
      </c>
      <c r="F458" s="260">
        <v>2100</v>
      </c>
      <c r="G458" s="260">
        <v>1295.3599999999999</v>
      </c>
    </row>
    <row r="459" spans="1:7" x14ac:dyDescent="0.2">
      <c r="A459" s="259" t="s">
        <v>657</v>
      </c>
      <c r="B459" s="259" t="s">
        <v>853</v>
      </c>
      <c r="C459" s="259" t="s">
        <v>31</v>
      </c>
      <c r="D459" s="259" t="s">
        <v>548</v>
      </c>
      <c r="E459" s="259" t="str">
        <f t="shared" si="7"/>
        <v>T8200791204903293</v>
      </c>
      <c r="F459" s="260">
        <v>1090</v>
      </c>
      <c r="G459" s="260">
        <v>107.44</v>
      </c>
    </row>
    <row r="460" spans="1:7" x14ac:dyDescent="0.2">
      <c r="A460" s="259" t="s">
        <v>657</v>
      </c>
      <c r="B460" s="259" t="s">
        <v>853</v>
      </c>
      <c r="C460" s="259" t="s">
        <v>258</v>
      </c>
      <c r="D460" s="259" t="s">
        <v>833</v>
      </c>
      <c r="E460" s="259" t="str">
        <f t="shared" si="7"/>
        <v>T8200791204513512</v>
      </c>
      <c r="F460" s="260">
        <v>0</v>
      </c>
      <c r="G460" s="260">
        <v>0</v>
      </c>
    </row>
    <row r="461" spans="1:7" x14ac:dyDescent="0.2">
      <c r="A461" s="259" t="s">
        <v>657</v>
      </c>
      <c r="B461" s="259" t="s">
        <v>853</v>
      </c>
      <c r="C461" s="259" t="s">
        <v>270</v>
      </c>
      <c r="D461" s="259" t="s">
        <v>833</v>
      </c>
      <c r="E461" s="259" t="str">
        <f t="shared" si="7"/>
        <v>T8200791204533512</v>
      </c>
      <c r="F461" s="260">
        <v>0</v>
      </c>
      <c r="G461" s="260">
        <v>0</v>
      </c>
    </row>
    <row r="462" spans="1:7" x14ac:dyDescent="0.2">
      <c r="A462" s="259" t="s">
        <v>657</v>
      </c>
      <c r="B462" s="259" t="s">
        <v>853</v>
      </c>
      <c r="C462" s="259" t="s">
        <v>325</v>
      </c>
      <c r="D462" s="259" t="s">
        <v>833</v>
      </c>
      <c r="E462" s="259" t="str">
        <f t="shared" si="7"/>
        <v>T8200791204603512</v>
      </c>
      <c r="F462" s="260">
        <v>0</v>
      </c>
      <c r="G462" s="260">
        <v>0</v>
      </c>
    </row>
    <row r="463" spans="1:7" x14ac:dyDescent="0.2">
      <c r="A463" s="259" t="s">
        <v>657</v>
      </c>
      <c r="B463" s="259" t="s">
        <v>853</v>
      </c>
      <c r="C463" s="259" t="s">
        <v>258</v>
      </c>
      <c r="D463" s="259" t="s">
        <v>826</v>
      </c>
      <c r="E463" s="259" t="str">
        <f t="shared" si="7"/>
        <v>T8200791204513631</v>
      </c>
      <c r="F463" s="260">
        <v>0</v>
      </c>
      <c r="G463" s="260">
        <v>0</v>
      </c>
    </row>
    <row r="464" spans="1:7" x14ac:dyDescent="0.2">
      <c r="A464" s="259" t="s">
        <v>657</v>
      </c>
      <c r="B464" s="259" t="s">
        <v>853</v>
      </c>
      <c r="C464" s="259" t="s">
        <v>270</v>
      </c>
      <c r="D464" s="259" t="s">
        <v>826</v>
      </c>
      <c r="E464" s="259" t="str">
        <f t="shared" si="7"/>
        <v>T8200791204533631</v>
      </c>
      <c r="F464" s="260">
        <v>0</v>
      </c>
      <c r="G464" s="260">
        <v>0</v>
      </c>
    </row>
    <row r="465" spans="1:7" x14ac:dyDescent="0.2">
      <c r="A465" s="259" t="s">
        <v>657</v>
      </c>
      <c r="B465" s="259" t="s">
        <v>853</v>
      </c>
      <c r="C465" s="259" t="s">
        <v>258</v>
      </c>
      <c r="D465" s="259" t="s">
        <v>830</v>
      </c>
      <c r="E465" s="259" t="str">
        <f t="shared" si="7"/>
        <v>T8200791204513632</v>
      </c>
      <c r="F465" s="260">
        <v>2726640</v>
      </c>
      <c r="G465" s="260">
        <v>0</v>
      </c>
    </row>
    <row r="466" spans="1:7" x14ac:dyDescent="0.2">
      <c r="A466" s="259" t="s">
        <v>657</v>
      </c>
      <c r="B466" s="259" t="s">
        <v>853</v>
      </c>
      <c r="C466" s="259" t="s">
        <v>270</v>
      </c>
      <c r="D466" s="259" t="s">
        <v>830</v>
      </c>
      <c r="E466" s="259" t="str">
        <f t="shared" si="7"/>
        <v>T8200791204533632</v>
      </c>
      <c r="F466" s="260">
        <v>1200000</v>
      </c>
      <c r="G466" s="260">
        <v>1587631.04</v>
      </c>
    </row>
    <row r="467" spans="1:7" x14ac:dyDescent="0.2">
      <c r="A467" s="259" t="s">
        <v>657</v>
      </c>
      <c r="B467" s="259" t="s">
        <v>853</v>
      </c>
      <c r="C467" s="259" t="s">
        <v>31</v>
      </c>
      <c r="D467" s="259" t="s">
        <v>820</v>
      </c>
      <c r="E467" s="259" t="str">
        <f t="shared" si="7"/>
        <v>T8200791204903721</v>
      </c>
      <c r="F467" s="260">
        <v>2200</v>
      </c>
      <c r="G467" s="260">
        <v>0</v>
      </c>
    </row>
    <row r="468" spans="1:7" x14ac:dyDescent="0.2">
      <c r="A468" s="259" t="s">
        <v>657</v>
      </c>
      <c r="B468" s="259" t="s">
        <v>853</v>
      </c>
      <c r="C468" s="259" t="s">
        <v>101</v>
      </c>
      <c r="D468" s="259" t="s">
        <v>832</v>
      </c>
      <c r="E468" s="259" t="str">
        <f t="shared" si="7"/>
        <v>T8200791204523811</v>
      </c>
      <c r="F468" s="260">
        <v>0</v>
      </c>
      <c r="G468" s="260">
        <v>0</v>
      </c>
    </row>
    <row r="469" spans="1:7" x14ac:dyDescent="0.2">
      <c r="A469" s="259" t="s">
        <v>657</v>
      </c>
      <c r="B469" s="259" t="s">
        <v>853</v>
      </c>
      <c r="C469" s="259" t="s">
        <v>101</v>
      </c>
      <c r="D469" s="259" t="s">
        <v>831</v>
      </c>
      <c r="E469" s="259" t="str">
        <f t="shared" si="7"/>
        <v>T8200791204523821</v>
      </c>
      <c r="F469" s="260">
        <v>5320000</v>
      </c>
      <c r="G469" s="260">
        <v>457969.62</v>
      </c>
    </row>
    <row r="470" spans="1:7" x14ac:dyDescent="0.2">
      <c r="A470" s="259" t="s">
        <v>657</v>
      </c>
      <c r="B470" s="259" t="s">
        <v>853</v>
      </c>
      <c r="C470" s="259" t="s">
        <v>258</v>
      </c>
      <c r="D470" s="259" t="s">
        <v>834</v>
      </c>
      <c r="E470" s="259" t="str">
        <f t="shared" si="7"/>
        <v>T8200791204513861</v>
      </c>
      <c r="F470" s="260">
        <v>0</v>
      </c>
      <c r="G470" s="260">
        <v>0</v>
      </c>
    </row>
    <row r="471" spans="1:7" x14ac:dyDescent="0.2">
      <c r="A471" s="259" t="s">
        <v>657</v>
      </c>
      <c r="B471" s="259" t="s">
        <v>853</v>
      </c>
      <c r="C471" s="259" t="s">
        <v>270</v>
      </c>
      <c r="D471" s="259" t="s">
        <v>834</v>
      </c>
      <c r="E471" s="259" t="str">
        <f t="shared" si="7"/>
        <v>T8200791204533861</v>
      </c>
      <c r="F471" s="260">
        <v>5655900</v>
      </c>
      <c r="G471" s="260">
        <v>1001604.05</v>
      </c>
    </row>
    <row r="472" spans="1:7" x14ac:dyDescent="0.2">
      <c r="A472" s="259" t="s">
        <v>657</v>
      </c>
      <c r="B472" s="259" t="s">
        <v>853</v>
      </c>
      <c r="C472" s="259" t="s">
        <v>325</v>
      </c>
      <c r="D472" s="259" t="s">
        <v>834</v>
      </c>
      <c r="E472" s="259" t="str">
        <f t="shared" si="7"/>
        <v>T8200791204603861</v>
      </c>
      <c r="F472" s="260">
        <v>1567600</v>
      </c>
      <c r="G472" s="260">
        <v>0</v>
      </c>
    </row>
    <row r="473" spans="1:7" x14ac:dyDescent="0.2">
      <c r="A473" s="259" t="s">
        <v>657</v>
      </c>
      <c r="B473" s="259" t="s">
        <v>853</v>
      </c>
      <c r="C473" s="259" t="s">
        <v>31</v>
      </c>
      <c r="D473" s="259" t="s">
        <v>557</v>
      </c>
      <c r="E473" s="259" t="str">
        <f t="shared" si="7"/>
        <v>T8200791204904123</v>
      </c>
      <c r="F473" s="260">
        <v>100</v>
      </c>
      <c r="G473" s="260">
        <v>0</v>
      </c>
    </row>
    <row r="474" spans="1:7" x14ac:dyDescent="0.2">
      <c r="A474" s="259" t="s">
        <v>657</v>
      </c>
      <c r="B474" s="259" t="s">
        <v>853</v>
      </c>
      <c r="C474" s="259" t="s">
        <v>31</v>
      </c>
      <c r="D474" s="259" t="s">
        <v>503</v>
      </c>
      <c r="E474" s="259" t="str">
        <f t="shared" si="7"/>
        <v>T8200791204904126</v>
      </c>
      <c r="F474" s="260">
        <v>100</v>
      </c>
      <c r="G474" s="260">
        <v>0</v>
      </c>
    </row>
    <row r="475" spans="1:7" x14ac:dyDescent="0.2">
      <c r="A475" s="259" t="s">
        <v>657</v>
      </c>
      <c r="B475" s="259" t="s">
        <v>853</v>
      </c>
      <c r="C475" s="259" t="s">
        <v>101</v>
      </c>
      <c r="D475" s="259" t="s">
        <v>552</v>
      </c>
      <c r="E475" s="259" t="str">
        <f t="shared" si="7"/>
        <v>T8200791204524221</v>
      </c>
      <c r="F475" s="260">
        <v>100</v>
      </c>
      <c r="G475" s="260">
        <v>0</v>
      </c>
    </row>
    <row r="476" spans="1:7" x14ac:dyDescent="0.2">
      <c r="A476" s="259" t="s">
        <v>657</v>
      </c>
      <c r="B476" s="259" t="s">
        <v>853</v>
      </c>
      <c r="C476" s="259" t="s">
        <v>31</v>
      </c>
      <c r="D476" s="259" t="s">
        <v>552</v>
      </c>
      <c r="E476" s="259" t="str">
        <f t="shared" si="7"/>
        <v>T8200791204904221</v>
      </c>
      <c r="F476" s="260">
        <v>2540</v>
      </c>
      <c r="G476" s="260">
        <v>157.5</v>
      </c>
    </row>
    <row r="477" spans="1:7" x14ac:dyDescent="0.2">
      <c r="A477" s="259" t="s">
        <v>657</v>
      </c>
      <c r="B477" s="259" t="s">
        <v>853</v>
      </c>
      <c r="C477" s="259" t="s">
        <v>101</v>
      </c>
      <c r="D477" s="259" t="s">
        <v>559</v>
      </c>
      <c r="E477" s="259" t="str">
        <f t="shared" si="7"/>
        <v>T8200791204524222</v>
      </c>
      <c r="F477" s="260">
        <v>100</v>
      </c>
      <c r="G477" s="260">
        <v>0</v>
      </c>
    </row>
    <row r="478" spans="1:7" x14ac:dyDescent="0.2">
      <c r="A478" s="259" t="s">
        <v>657</v>
      </c>
      <c r="B478" s="259" t="s">
        <v>853</v>
      </c>
      <c r="C478" s="259" t="s">
        <v>31</v>
      </c>
      <c r="D478" s="259" t="s">
        <v>559</v>
      </c>
      <c r="E478" s="259" t="str">
        <f t="shared" si="7"/>
        <v>T8200791204904222</v>
      </c>
      <c r="F478" s="260">
        <v>100</v>
      </c>
      <c r="G478" s="260">
        <v>0</v>
      </c>
    </row>
    <row r="479" spans="1:7" x14ac:dyDescent="0.2">
      <c r="A479" s="259" t="s">
        <v>657</v>
      </c>
      <c r="B479" s="259" t="s">
        <v>853</v>
      </c>
      <c r="C479" s="259" t="s">
        <v>101</v>
      </c>
      <c r="D479" s="259" t="s">
        <v>822</v>
      </c>
      <c r="E479" s="259" t="str">
        <f t="shared" si="7"/>
        <v>T8200791204524223</v>
      </c>
      <c r="F479" s="260">
        <v>100</v>
      </c>
      <c r="G479" s="260">
        <v>0</v>
      </c>
    </row>
    <row r="480" spans="1:7" x14ac:dyDescent="0.2">
      <c r="A480" s="259" t="s">
        <v>657</v>
      </c>
      <c r="B480" s="259" t="s">
        <v>853</v>
      </c>
      <c r="C480" s="259" t="s">
        <v>31</v>
      </c>
      <c r="D480" s="259" t="s">
        <v>822</v>
      </c>
      <c r="E480" s="259" t="str">
        <f t="shared" si="7"/>
        <v>T8200791204904223</v>
      </c>
      <c r="F480" s="260">
        <v>540</v>
      </c>
      <c r="G480" s="260">
        <v>0</v>
      </c>
    </row>
    <row r="481" spans="1:7" x14ac:dyDescent="0.2">
      <c r="A481" s="259" t="s">
        <v>657</v>
      </c>
      <c r="B481" s="259" t="s">
        <v>853</v>
      </c>
      <c r="C481" s="259" t="s">
        <v>101</v>
      </c>
      <c r="D481" s="259" t="s">
        <v>824</v>
      </c>
      <c r="E481" s="259" t="str">
        <f t="shared" si="7"/>
        <v>T8200791204524227</v>
      </c>
      <c r="F481" s="260">
        <v>100</v>
      </c>
      <c r="G481" s="260">
        <v>0</v>
      </c>
    </row>
    <row r="482" spans="1:7" x14ac:dyDescent="0.2">
      <c r="A482" s="259" t="s">
        <v>657</v>
      </c>
      <c r="B482" s="259" t="s">
        <v>853</v>
      </c>
      <c r="C482" s="259" t="s">
        <v>31</v>
      </c>
      <c r="D482" s="259" t="s">
        <v>824</v>
      </c>
      <c r="E482" s="259" t="str">
        <f t="shared" si="7"/>
        <v>T8200791204904227</v>
      </c>
      <c r="F482" s="260">
        <v>100</v>
      </c>
      <c r="G482" s="260">
        <v>0</v>
      </c>
    </row>
    <row r="483" spans="1:7" x14ac:dyDescent="0.2">
      <c r="A483" s="259" t="s">
        <v>657</v>
      </c>
      <c r="B483" s="259" t="s">
        <v>853</v>
      </c>
      <c r="C483" s="259" t="s">
        <v>31</v>
      </c>
      <c r="D483" s="259" t="s">
        <v>563</v>
      </c>
      <c r="E483" s="259" t="str">
        <f t="shared" si="7"/>
        <v>T8200791204904231</v>
      </c>
      <c r="F483" s="260">
        <v>100</v>
      </c>
      <c r="G483" s="260">
        <v>0</v>
      </c>
    </row>
    <row r="484" spans="1:7" x14ac:dyDescent="0.2">
      <c r="A484" s="259" t="s">
        <v>657</v>
      </c>
      <c r="B484" s="259" t="s">
        <v>853</v>
      </c>
      <c r="C484" s="259" t="s">
        <v>31</v>
      </c>
      <c r="D484" s="259" t="s">
        <v>828</v>
      </c>
      <c r="E484" s="259" t="str">
        <f t="shared" si="7"/>
        <v>T8200791204904511</v>
      </c>
      <c r="F484" s="260">
        <v>100</v>
      </c>
      <c r="G484" s="260">
        <v>0</v>
      </c>
    </row>
    <row r="485" spans="1:7" x14ac:dyDescent="0.2">
      <c r="A485" s="259" t="s">
        <v>657</v>
      </c>
      <c r="B485" s="259" t="s">
        <v>853</v>
      </c>
      <c r="C485" s="259" t="s">
        <v>31</v>
      </c>
      <c r="D485" s="259" t="s">
        <v>854</v>
      </c>
      <c r="E485" s="259" t="str">
        <f t="shared" si="7"/>
        <v>T8200791204904521</v>
      </c>
      <c r="F485" s="260">
        <v>100</v>
      </c>
      <c r="G485" s="260">
        <v>0</v>
      </c>
    </row>
    <row r="486" spans="1:7" x14ac:dyDescent="0.2">
      <c r="A486" s="259" t="s">
        <v>615</v>
      </c>
      <c r="B486" s="259" t="s">
        <v>853</v>
      </c>
      <c r="C486" s="259" t="s">
        <v>101</v>
      </c>
      <c r="D486" s="259" t="s">
        <v>526</v>
      </c>
      <c r="E486" s="259" t="str">
        <f t="shared" si="7"/>
        <v>T8200831204523111</v>
      </c>
      <c r="F486" s="260">
        <v>5500</v>
      </c>
      <c r="G486" s="260">
        <v>2823.36</v>
      </c>
    </row>
    <row r="487" spans="1:7" x14ac:dyDescent="0.2">
      <c r="A487" s="259" t="s">
        <v>615</v>
      </c>
      <c r="B487" s="259" t="s">
        <v>853</v>
      </c>
      <c r="C487" s="259" t="s">
        <v>101</v>
      </c>
      <c r="D487" s="259" t="s">
        <v>529</v>
      </c>
      <c r="E487" s="259" t="str">
        <f t="shared" si="7"/>
        <v>T8200831204523121</v>
      </c>
      <c r="F487" s="260">
        <v>200</v>
      </c>
      <c r="G487" s="260">
        <v>0</v>
      </c>
    </row>
    <row r="488" spans="1:7" x14ac:dyDescent="0.2">
      <c r="A488" s="259" t="s">
        <v>615</v>
      </c>
      <c r="B488" s="259" t="s">
        <v>853</v>
      </c>
      <c r="C488" s="259" t="s">
        <v>101</v>
      </c>
      <c r="D488" s="259" t="s">
        <v>530</v>
      </c>
      <c r="E488" s="259" t="str">
        <f t="shared" si="7"/>
        <v>T8200831204523132</v>
      </c>
      <c r="F488" s="260">
        <v>900</v>
      </c>
      <c r="G488" s="260">
        <v>463.05</v>
      </c>
    </row>
    <row r="489" spans="1:7" x14ac:dyDescent="0.2">
      <c r="A489" s="259" t="s">
        <v>615</v>
      </c>
      <c r="B489" s="259" t="s">
        <v>853</v>
      </c>
      <c r="C489" s="259" t="s">
        <v>101</v>
      </c>
      <c r="D489" s="259" t="s">
        <v>510</v>
      </c>
      <c r="E489" s="259" t="str">
        <f t="shared" si="7"/>
        <v>T8200831204523211</v>
      </c>
      <c r="F489" s="260">
        <v>1000</v>
      </c>
      <c r="G489" s="260">
        <v>55.99</v>
      </c>
    </row>
    <row r="490" spans="1:7" x14ac:dyDescent="0.2">
      <c r="A490" s="259" t="s">
        <v>615</v>
      </c>
      <c r="B490" s="259" t="s">
        <v>853</v>
      </c>
      <c r="C490" s="259" t="s">
        <v>101</v>
      </c>
      <c r="D490" s="259" t="s">
        <v>537</v>
      </c>
      <c r="E490" s="259" t="str">
        <f t="shared" si="7"/>
        <v>T8200831204523231</v>
      </c>
      <c r="F490" s="260">
        <v>1800</v>
      </c>
      <c r="G490" s="260">
        <v>0</v>
      </c>
    </row>
    <row r="491" spans="1:7" x14ac:dyDescent="0.2">
      <c r="A491" s="259" t="s">
        <v>615</v>
      </c>
      <c r="B491" s="259" t="s">
        <v>853</v>
      </c>
      <c r="C491" s="259" t="s">
        <v>101</v>
      </c>
      <c r="D491" s="259" t="s">
        <v>539</v>
      </c>
      <c r="E491" s="259" t="str">
        <f t="shared" si="7"/>
        <v>T8200831204523233</v>
      </c>
      <c r="F491" s="260">
        <v>400</v>
      </c>
      <c r="G491" s="260">
        <v>0</v>
      </c>
    </row>
    <row r="492" spans="1:7" x14ac:dyDescent="0.2">
      <c r="A492" s="259" t="s">
        <v>615</v>
      </c>
      <c r="B492" s="259" t="s">
        <v>853</v>
      </c>
      <c r="C492" s="259" t="s">
        <v>101</v>
      </c>
      <c r="D492" s="259" t="s">
        <v>541</v>
      </c>
      <c r="E492" s="259" t="str">
        <f t="shared" si="7"/>
        <v>T8200831204523235</v>
      </c>
      <c r="F492" s="260">
        <v>4500</v>
      </c>
      <c r="G492" s="260">
        <v>0</v>
      </c>
    </row>
    <row r="493" spans="1:7" x14ac:dyDescent="0.2">
      <c r="A493" s="259" t="s">
        <v>615</v>
      </c>
      <c r="B493" s="259" t="s">
        <v>853</v>
      </c>
      <c r="C493" s="259" t="s">
        <v>101</v>
      </c>
      <c r="D493" s="259" t="s">
        <v>511</v>
      </c>
      <c r="E493" s="259" t="str">
        <f t="shared" si="7"/>
        <v>T8200831204523237</v>
      </c>
      <c r="F493" s="260">
        <v>1550</v>
      </c>
      <c r="G493" s="260">
        <v>871.32</v>
      </c>
    </row>
    <row r="494" spans="1:7" x14ac:dyDescent="0.2">
      <c r="A494" s="259" t="s">
        <v>615</v>
      </c>
      <c r="B494" s="259" t="s">
        <v>853</v>
      </c>
      <c r="C494" s="259" t="s">
        <v>101</v>
      </c>
      <c r="D494" s="259" t="s">
        <v>548</v>
      </c>
      <c r="E494" s="259" t="str">
        <f t="shared" si="7"/>
        <v>T8200831204523293</v>
      </c>
      <c r="F494" s="260">
        <v>5400</v>
      </c>
      <c r="G494" s="260">
        <v>0</v>
      </c>
    </row>
    <row r="495" spans="1:7" x14ac:dyDescent="0.2">
      <c r="A495" s="259" t="s">
        <v>646</v>
      </c>
      <c r="B495" s="259" t="s">
        <v>853</v>
      </c>
      <c r="C495" s="259" t="s">
        <v>270</v>
      </c>
      <c r="D495" s="259" t="s">
        <v>526</v>
      </c>
      <c r="E495" s="259" t="str">
        <f t="shared" si="7"/>
        <v>T8210791204533111</v>
      </c>
      <c r="F495" s="260">
        <v>1659</v>
      </c>
      <c r="G495" s="260">
        <v>0</v>
      </c>
    </row>
    <row r="496" spans="1:7" x14ac:dyDescent="0.2">
      <c r="A496" s="259" t="s">
        <v>646</v>
      </c>
      <c r="B496" s="259" t="s">
        <v>853</v>
      </c>
      <c r="C496" s="259" t="s">
        <v>270</v>
      </c>
      <c r="D496" s="259" t="s">
        <v>530</v>
      </c>
      <c r="E496" s="259" t="str">
        <f t="shared" si="7"/>
        <v>T8210791204533132</v>
      </c>
      <c r="F496" s="260">
        <v>332</v>
      </c>
      <c r="G496" s="260">
        <v>0</v>
      </c>
    </row>
    <row r="497" spans="1:7" x14ac:dyDescent="0.2">
      <c r="A497" s="259" t="s">
        <v>646</v>
      </c>
      <c r="B497" s="259" t="s">
        <v>853</v>
      </c>
      <c r="C497" s="259" t="s">
        <v>270</v>
      </c>
      <c r="D497" s="259" t="s">
        <v>510</v>
      </c>
      <c r="E497" s="259" t="str">
        <f t="shared" si="7"/>
        <v>T8210791204533211</v>
      </c>
      <c r="F497" s="260">
        <v>398</v>
      </c>
      <c r="G497" s="260">
        <v>0</v>
      </c>
    </row>
    <row r="498" spans="1:7" x14ac:dyDescent="0.2">
      <c r="A498" s="259" t="s">
        <v>646</v>
      </c>
      <c r="B498" s="259" t="s">
        <v>853</v>
      </c>
      <c r="C498" s="259" t="s">
        <v>270</v>
      </c>
      <c r="D498" s="259" t="s">
        <v>535</v>
      </c>
      <c r="E498" s="259" t="str">
        <f t="shared" si="7"/>
        <v>T8210791204533223</v>
      </c>
      <c r="F498" s="260">
        <v>186</v>
      </c>
      <c r="G498" s="260">
        <v>0</v>
      </c>
    </row>
    <row r="499" spans="1:7" x14ac:dyDescent="0.2">
      <c r="A499" s="259" t="s">
        <v>646</v>
      </c>
      <c r="B499" s="259" t="s">
        <v>853</v>
      </c>
      <c r="C499" s="259" t="s">
        <v>270</v>
      </c>
      <c r="D499" s="259" t="s">
        <v>539</v>
      </c>
      <c r="E499" s="259" t="str">
        <f t="shared" si="7"/>
        <v>T8210791204533233</v>
      </c>
      <c r="F499" s="260">
        <v>212</v>
      </c>
      <c r="G499" s="260">
        <v>0</v>
      </c>
    </row>
    <row r="500" spans="1:7" x14ac:dyDescent="0.2">
      <c r="A500" s="259" t="s">
        <v>646</v>
      </c>
      <c r="B500" s="259" t="s">
        <v>853</v>
      </c>
      <c r="C500" s="259" t="s">
        <v>270</v>
      </c>
      <c r="D500" s="259" t="s">
        <v>511</v>
      </c>
      <c r="E500" s="259" t="str">
        <f t="shared" si="7"/>
        <v>T8210791204533237</v>
      </c>
      <c r="F500" s="260">
        <v>66</v>
      </c>
      <c r="G500" s="260">
        <v>0</v>
      </c>
    </row>
    <row r="501" spans="1:7" x14ac:dyDescent="0.2">
      <c r="A501" s="259" t="s">
        <v>646</v>
      </c>
      <c r="B501" s="259" t="s">
        <v>853</v>
      </c>
      <c r="C501" s="259" t="s">
        <v>270</v>
      </c>
      <c r="D501" s="259" t="s">
        <v>548</v>
      </c>
      <c r="E501" s="259" t="str">
        <f t="shared" si="7"/>
        <v>T8210791204533293</v>
      </c>
      <c r="F501" s="260">
        <v>199</v>
      </c>
      <c r="G501" s="260">
        <v>0</v>
      </c>
    </row>
    <row r="502" spans="1:7" x14ac:dyDescent="0.2">
      <c r="A502" s="259" t="s">
        <v>646</v>
      </c>
      <c r="B502" s="259" t="s">
        <v>853</v>
      </c>
      <c r="C502" s="259" t="s">
        <v>270</v>
      </c>
      <c r="D502" s="259" t="s">
        <v>851</v>
      </c>
      <c r="E502" s="259" t="str">
        <f t="shared" si="7"/>
        <v>T8210791204533523</v>
      </c>
      <c r="F502" s="260">
        <v>2654</v>
      </c>
      <c r="G502" s="260">
        <v>0</v>
      </c>
    </row>
    <row r="503" spans="1:7" x14ac:dyDescent="0.2">
      <c r="A503" s="259" t="s">
        <v>646</v>
      </c>
      <c r="B503" s="259" t="s">
        <v>853</v>
      </c>
      <c r="C503" s="259" t="s">
        <v>270</v>
      </c>
      <c r="D503" s="259" t="s">
        <v>825</v>
      </c>
      <c r="E503" s="259" t="str">
        <f t="shared" si="7"/>
        <v>T8210791204533611</v>
      </c>
      <c r="F503" s="260">
        <v>6238</v>
      </c>
      <c r="G503" s="260">
        <v>0</v>
      </c>
    </row>
    <row r="504" spans="1:7" x14ac:dyDescent="0.2">
      <c r="A504" s="259" t="s">
        <v>630</v>
      </c>
      <c r="B504" s="259" t="s">
        <v>853</v>
      </c>
      <c r="C504" s="259" t="s">
        <v>258</v>
      </c>
      <c r="D504" s="259" t="s">
        <v>526</v>
      </c>
      <c r="E504" s="259" t="str">
        <f t="shared" si="7"/>
        <v>T8210831204513111</v>
      </c>
      <c r="F504" s="260">
        <v>8000</v>
      </c>
      <c r="G504" s="260">
        <v>7536.25</v>
      </c>
    </row>
    <row r="505" spans="1:7" x14ac:dyDescent="0.2">
      <c r="A505" s="259" t="s">
        <v>630</v>
      </c>
      <c r="B505" s="259" t="s">
        <v>853</v>
      </c>
      <c r="C505" s="259" t="s">
        <v>258</v>
      </c>
      <c r="D505" s="259" t="s">
        <v>530</v>
      </c>
      <c r="E505" s="259" t="str">
        <f t="shared" si="7"/>
        <v>T8210831204513132</v>
      </c>
      <c r="F505" s="260">
        <v>1650</v>
      </c>
      <c r="G505" s="260">
        <v>1404.48</v>
      </c>
    </row>
    <row r="506" spans="1:7" x14ac:dyDescent="0.2">
      <c r="A506" s="259" t="s">
        <v>630</v>
      </c>
      <c r="B506" s="259" t="s">
        <v>853</v>
      </c>
      <c r="C506" s="259" t="s">
        <v>258</v>
      </c>
      <c r="D506" s="259" t="s">
        <v>510</v>
      </c>
      <c r="E506" s="259" t="str">
        <f t="shared" si="7"/>
        <v>T8210831204513211</v>
      </c>
      <c r="F506" s="260">
        <v>1500</v>
      </c>
      <c r="G506" s="260">
        <v>0</v>
      </c>
    </row>
    <row r="507" spans="1:7" x14ac:dyDescent="0.2">
      <c r="A507" s="259" t="s">
        <v>630</v>
      </c>
      <c r="B507" s="259" t="s">
        <v>853</v>
      </c>
      <c r="C507" s="259" t="s">
        <v>258</v>
      </c>
      <c r="D507" s="259" t="s">
        <v>532</v>
      </c>
      <c r="E507" s="259" t="str">
        <f t="shared" si="7"/>
        <v>T8210831204513213</v>
      </c>
      <c r="F507" s="260">
        <v>1000</v>
      </c>
      <c r="G507" s="260">
        <v>0</v>
      </c>
    </row>
    <row r="508" spans="1:7" x14ac:dyDescent="0.2">
      <c r="A508" s="259" t="s">
        <v>630</v>
      </c>
      <c r="B508" s="259" t="s">
        <v>853</v>
      </c>
      <c r="C508" s="259" t="s">
        <v>258</v>
      </c>
      <c r="D508" s="259" t="s">
        <v>511</v>
      </c>
      <c r="E508" s="259" t="str">
        <f t="shared" si="7"/>
        <v>T8210831204513237</v>
      </c>
      <c r="F508" s="260">
        <v>8125</v>
      </c>
      <c r="G508" s="260">
        <v>0</v>
      </c>
    </row>
    <row r="509" spans="1:7" x14ac:dyDescent="0.2">
      <c r="A509" s="259" t="s">
        <v>235</v>
      </c>
      <c r="B509" s="259" t="s">
        <v>855</v>
      </c>
      <c r="C509" s="259" t="s">
        <v>101</v>
      </c>
      <c r="D509" s="259" t="s">
        <v>546</v>
      </c>
      <c r="E509" s="259" t="str">
        <f t="shared" si="7"/>
        <v>A5700173104523291</v>
      </c>
      <c r="F509" s="260">
        <v>0</v>
      </c>
      <c r="G509" s="260">
        <v>0</v>
      </c>
    </row>
    <row r="510" spans="1:7" x14ac:dyDescent="0.2">
      <c r="A510" s="259" t="s">
        <v>793</v>
      </c>
      <c r="B510" s="259" t="s">
        <v>855</v>
      </c>
      <c r="C510" s="259" t="s">
        <v>258</v>
      </c>
      <c r="D510" s="259" t="s">
        <v>815</v>
      </c>
      <c r="E510" s="259" t="str">
        <f t="shared" si="7"/>
        <v>A7540813104513835</v>
      </c>
      <c r="F510" s="260">
        <v>0</v>
      </c>
      <c r="G510" s="260">
        <v>1063.3800000000001</v>
      </c>
    </row>
    <row r="511" spans="1:7" x14ac:dyDescent="0.2">
      <c r="A511" s="259" t="s">
        <v>89</v>
      </c>
      <c r="B511" s="259" t="s">
        <v>855</v>
      </c>
      <c r="C511" s="259" t="s">
        <v>31</v>
      </c>
      <c r="D511" s="259" t="s">
        <v>538</v>
      </c>
      <c r="E511" s="259" t="str">
        <f t="shared" si="7"/>
        <v>K8100163104903232</v>
      </c>
      <c r="F511" s="260">
        <v>33181</v>
      </c>
      <c r="G511" s="260">
        <v>0</v>
      </c>
    </row>
    <row r="512" spans="1:7" x14ac:dyDescent="0.2">
      <c r="A512" s="259" t="s">
        <v>89</v>
      </c>
      <c r="B512" s="259" t="s">
        <v>855</v>
      </c>
      <c r="C512" s="259" t="s">
        <v>31</v>
      </c>
      <c r="D512" s="259" t="s">
        <v>828</v>
      </c>
      <c r="E512" s="259" t="str">
        <f t="shared" si="7"/>
        <v>K8100163104904511</v>
      </c>
      <c r="F512" s="260">
        <v>0</v>
      </c>
      <c r="G512" s="260">
        <v>137.62</v>
      </c>
    </row>
    <row r="513" spans="1:7" x14ac:dyDescent="0.2">
      <c r="A513" s="259" t="s">
        <v>235</v>
      </c>
      <c r="B513" s="259" t="s">
        <v>856</v>
      </c>
      <c r="C513" s="259" t="s">
        <v>101</v>
      </c>
      <c r="D513" s="259" t="s">
        <v>532</v>
      </c>
      <c r="E513" s="259" t="str">
        <f t="shared" si="7"/>
        <v>A5700174304523213</v>
      </c>
      <c r="F513" s="260">
        <v>30000</v>
      </c>
      <c r="G513" s="260">
        <v>0</v>
      </c>
    </row>
    <row r="514" spans="1:7" x14ac:dyDescent="0.2">
      <c r="A514" s="259" t="s">
        <v>235</v>
      </c>
      <c r="B514" s="259" t="s">
        <v>856</v>
      </c>
      <c r="C514" s="259" t="s">
        <v>101</v>
      </c>
      <c r="D514" s="259" t="s">
        <v>538</v>
      </c>
      <c r="E514" s="259" t="str">
        <f t="shared" si="7"/>
        <v>A5700174304523232</v>
      </c>
      <c r="F514" s="260">
        <v>2500000</v>
      </c>
      <c r="G514" s="260">
        <v>910184.57</v>
      </c>
    </row>
    <row r="515" spans="1:7" x14ac:dyDescent="0.2">
      <c r="A515" s="259" t="s">
        <v>235</v>
      </c>
      <c r="B515" s="259" t="s">
        <v>856</v>
      </c>
      <c r="C515" s="259" t="s">
        <v>101</v>
      </c>
      <c r="D515" s="259" t="s">
        <v>540</v>
      </c>
      <c r="E515" s="259" t="str">
        <f t="shared" ref="E515:E578" si="8">CONCATENATE(A515,B515,C515,D515)</f>
        <v>A5700174304523234</v>
      </c>
      <c r="F515" s="260">
        <v>302000</v>
      </c>
      <c r="G515" s="260">
        <v>41.02</v>
      </c>
    </row>
    <row r="516" spans="1:7" x14ac:dyDescent="0.2">
      <c r="A516" s="259" t="s">
        <v>235</v>
      </c>
      <c r="B516" s="259" t="s">
        <v>856</v>
      </c>
      <c r="C516" s="259" t="s">
        <v>101</v>
      </c>
      <c r="D516" s="259" t="s">
        <v>541</v>
      </c>
      <c r="E516" s="259" t="str">
        <f t="shared" si="8"/>
        <v>A5700174304523235</v>
      </c>
      <c r="F516" s="260">
        <v>50000</v>
      </c>
      <c r="G516" s="260">
        <v>28235.5</v>
      </c>
    </row>
    <row r="517" spans="1:7" x14ac:dyDescent="0.2">
      <c r="A517" s="259" t="s">
        <v>235</v>
      </c>
      <c r="B517" s="259" t="s">
        <v>856</v>
      </c>
      <c r="C517" s="259" t="s">
        <v>101</v>
      </c>
      <c r="D517" s="259" t="s">
        <v>511</v>
      </c>
      <c r="E517" s="259" t="str">
        <f t="shared" si="8"/>
        <v>A5700174304523237</v>
      </c>
      <c r="F517" s="260">
        <v>252</v>
      </c>
      <c r="G517" s="260">
        <v>0</v>
      </c>
    </row>
    <row r="518" spans="1:7" x14ac:dyDescent="0.2">
      <c r="A518" s="259" t="s">
        <v>235</v>
      </c>
      <c r="B518" s="259" t="s">
        <v>856</v>
      </c>
      <c r="C518" s="259" t="s">
        <v>101</v>
      </c>
      <c r="D518" s="259" t="s">
        <v>543</v>
      </c>
      <c r="E518" s="259" t="str">
        <f t="shared" si="8"/>
        <v>A5700174304523238</v>
      </c>
      <c r="F518" s="260">
        <v>550000</v>
      </c>
      <c r="G518" s="260">
        <v>272700</v>
      </c>
    </row>
    <row r="519" spans="1:7" x14ac:dyDescent="0.2">
      <c r="A519" s="259" t="s">
        <v>235</v>
      </c>
      <c r="B519" s="259" t="s">
        <v>856</v>
      </c>
      <c r="C519" s="259" t="s">
        <v>101</v>
      </c>
      <c r="D519" s="259" t="s">
        <v>544</v>
      </c>
      <c r="E519" s="259" t="str">
        <f t="shared" si="8"/>
        <v>A5700174304523239</v>
      </c>
      <c r="F519" s="260">
        <v>360000</v>
      </c>
      <c r="G519" s="260">
        <v>71.180000000000007</v>
      </c>
    </row>
    <row r="520" spans="1:7" x14ac:dyDescent="0.2">
      <c r="A520" s="259" t="s">
        <v>235</v>
      </c>
      <c r="B520" s="259" t="s">
        <v>856</v>
      </c>
      <c r="C520" s="259" t="s">
        <v>101</v>
      </c>
      <c r="D520" s="259" t="s">
        <v>546</v>
      </c>
      <c r="E520" s="259" t="str">
        <f t="shared" si="8"/>
        <v>A5700174304523291</v>
      </c>
      <c r="F520" s="260">
        <v>1600000</v>
      </c>
      <c r="G520" s="260">
        <v>983803.98</v>
      </c>
    </row>
    <row r="521" spans="1:7" x14ac:dyDescent="0.2">
      <c r="A521" s="259" t="s">
        <v>235</v>
      </c>
      <c r="B521" s="259" t="s">
        <v>856</v>
      </c>
      <c r="C521" s="259" t="s">
        <v>101</v>
      </c>
      <c r="D521" s="259" t="s">
        <v>547</v>
      </c>
      <c r="E521" s="259" t="str">
        <f t="shared" si="8"/>
        <v>A5700174304523292</v>
      </c>
      <c r="F521" s="260">
        <v>70000</v>
      </c>
      <c r="G521" s="260">
        <v>2916.52</v>
      </c>
    </row>
    <row r="522" spans="1:7" x14ac:dyDescent="0.2">
      <c r="A522" s="259" t="s">
        <v>235</v>
      </c>
      <c r="B522" s="259" t="s">
        <v>856</v>
      </c>
      <c r="C522" s="259" t="s">
        <v>101</v>
      </c>
      <c r="D522" s="259" t="s">
        <v>826</v>
      </c>
      <c r="E522" s="259" t="str">
        <f t="shared" si="8"/>
        <v>A5700174304523631</v>
      </c>
      <c r="F522" s="260">
        <v>1000</v>
      </c>
      <c r="G522" s="260">
        <v>0</v>
      </c>
    </row>
    <row r="523" spans="1:7" x14ac:dyDescent="0.2">
      <c r="A523" s="259" t="s">
        <v>235</v>
      </c>
      <c r="B523" s="259" t="s">
        <v>856</v>
      </c>
      <c r="C523" s="259" t="s">
        <v>101</v>
      </c>
      <c r="D523" s="259" t="s">
        <v>557</v>
      </c>
      <c r="E523" s="259" t="str">
        <f t="shared" si="8"/>
        <v>A5700174304524123</v>
      </c>
      <c r="F523" s="260">
        <v>26000</v>
      </c>
      <c r="G523" s="260">
        <v>750</v>
      </c>
    </row>
    <row r="524" spans="1:7" x14ac:dyDescent="0.2">
      <c r="A524" s="259" t="s">
        <v>235</v>
      </c>
      <c r="B524" s="259" t="s">
        <v>856</v>
      </c>
      <c r="C524" s="259" t="s">
        <v>101</v>
      </c>
      <c r="D524" s="259" t="s">
        <v>503</v>
      </c>
      <c r="E524" s="259" t="str">
        <f t="shared" si="8"/>
        <v>A5700174304524126</v>
      </c>
      <c r="F524" s="260">
        <v>0</v>
      </c>
      <c r="G524" s="260">
        <v>0</v>
      </c>
    </row>
    <row r="525" spans="1:7" x14ac:dyDescent="0.2">
      <c r="A525" s="259" t="s">
        <v>235</v>
      </c>
      <c r="B525" s="259" t="s">
        <v>856</v>
      </c>
      <c r="C525" s="259" t="s">
        <v>101</v>
      </c>
      <c r="D525" s="259" t="s">
        <v>552</v>
      </c>
      <c r="E525" s="259" t="str">
        <f t="shared" si="8"/>
        <v>A5700174304524221</v>
      </c>
      <c r="F525" s="260">
        <v>100000</v>
      </c>
      <c r="G525" s="260">
        <v>0</v>
      </c>
    </row>
    <row r="526" spans="1:7" x14ac:dyDescent="0.2">
      <c r="A526" s="259" t="s">
        <v>235</v>
      </c>
      <c r="B526" s="259" t="s">
        <v>856</v>
      </c>
      <c r="C526" s="259" t="s">
        <v>101</v>
      </c>
      <c r="D526" s="259" t="s">
        <v>559</v>
      </c>
      <c r="E526" s="259" t="str">
        <f t="shared" si="8"/>
        <v>A5700174304524222</v>
      </c>
      <c r="F526" s="260">
        <v>135000</v>
      </c>
      <c r="G526" s="260">
        <v>0</v>
      </c>
    </row>
    <row r="527" spans="1:7" x14ac:dyDescent="0.2">
      <c r="A527" s="259" t="s">
        <v>235</v>
      </c>
      <c r="B527" s="259" t="s">
        <v>856</v>
      </c>
      <c r="C527" s="259" t="s">
        <v>101</v>
      </c>
      <c r="D527" s="259" t="s">
        <v>824</v>
      </c>
      <c r="E527" s="259" t="str">
        <f t="shared" si="8"/>
        <v>A5700174304524227</v>
      </c>
      <c r="F527" s="260">
        <v>300000</v>
      </c>
      <c r="G527" s="260">
        <v>0</v>
      </c>
    </row>
    <row r="528" spans="1:7" x14ac:dyDescent="0.2">
      <c r="A528" s="259" t="s">
        <v>235</v>
      </c>
      <c r="B528" s="259" t="s">
        <v>856</v>
      </c>
      <c r="C528" s="259" t="s">
        <v>101</v>
      </c>
      <c r="D528" s="259" t="s">
        <v>560</v>
      </c>
      <c r="E528" s="259" t="str">
        <f t="shared" si="8"/>
        <v>A5700174304524262</v>
      </c>
      <c r="F528" s="260">
        <v>330000</v>
      </c>
      <c r="G528" s="260">
        <v>253000</v>
      </c>
    </row>
    <row r="529" spans="1:7" x14ac:dyDescent="0.2">
      <c r="A529" s="259" t="s">
        <v>235</v>
      </c>
      <c r="B529" s="259" t="s">
        <v>856</v>
      </c>
      <c r="C529" s="259" t="s">
        <v>101</v>
      </c>
      <c r="D529" s="259" t="s">
        <v>854</v>
      </c>
      <c r="E529" s="259" t="str">
        <f t="shared" si="8"/>
        <v>A5700174304524521</v>
      </c>
      <c r="F529" s="260">
        <v>2026545</v>
      </c>
      <c r="G529" s="260">
        <v>0</v>
      </c>
    </row>
    <row r="530" spans="1:7" x14ac:dyDescent="0.2">
      <c r="A530" s="259" t="s">
        <v>235</v>
      </c>
      <c r="B530" s="259" t="s">
        <v>856</v>
      </c>
      <c r="C530" s="259" t="s">
        <v>101</v>
      </c>
      <c r="D530" s="259" t="s">
        <v>829</v>
      </c>
      <c r="E530" s="259" t="str">
        <f t="shared" si="8"/>
        <v>A5700174304524531</v>
      </c>
      <c r="F530" s="260">
        <v>813272</v>
      </c>
      <c r="G530" s="260">
        <v>0</v>
      </c>
    </row>
    <row r="531" spans="1:7" x14ac:dyDescent="0.2">
      <c r="A531" s="259" t="s">
        <v>612</v>
      </c>
      <c r="B531" s="259" t="s">
        <v>856</v>
      </c>
      <c r="C531" s="259" t="s">
        <v>101</v>
      </c>
      <c r="D531" s="259" t="s">
        <v>826</v>
      </c>
      <c r="E531" s="259" t="str">
        <f t="shared" si="8"/>
        <v>A7540654304523631</v>
      </c>
      <c r="F531" s="260">
        <v>1000</v>
      </c>
      <c r="G531" s="260">
        <v>0</v>
      </c>
    </row>
    <row r="532" spans="1:7" x14ac:dyDescent="0.2">
      <c r="A532" s="259" t="s">
        <v>28</v>
      </c>
      <c r="B532" s="259" t="s">
        <v>857</v>
      </c>
      <c r="C532" s="259" t="s">
        <v>31</v>
      </c>
      <c r="D532" s="259" t="s">
        <v>510</v>
      </c>
      <c r="E532" s="259" t="str">
        <f t="shared" si="8"/>
        <v>A5700005104903211</v>
      </c>
      <c r="F532" s="260">
        <v>20000</v>
      </c>
      <c r="G532" s="260">
        <v>616.73</v>
      </c>
    </row>
    <row r="533" spans="1:7" x14ac:dyDescent="0.2">
      <c r="A533" s="259" t="s">
        <v>235</v>
      </c>
      <c r="B533" s="259" t="s">
        <v>857</v>
      </c>
      <c r="C533" s="259" t="s">
        <v>101</v>
      </c>
      <c r="D533" s="259" t="s">
        <v>510</v>
      </c>
      <c r="E533" s="259" t="str">
        <f t="shared" si="8"/>
        <v>A5700175104523211</v>
      </c>
      <c r="F533" s="260">
        <v>0</v>
      </c>
      <c r="G533" s="260">
        <v>953.26</v>
      </c>
    </row>
    <row r="534" spans="1:7" x14ac:dyDescent="0.2">
      <c r="A534" s="259" t="s">
        <v>619</v>
      </c>
      <c r="B534" s="259" t="s">
        <v>857</v>
      </c>
      <c r="C534" s="259" t="s">
        <v>101</v>
      </c>
      <c r="D534" s="259" t="s">
        <v>526</v>
      </c>
      <c r="E534" s="259" t="str">
        <f t="shared" si="8"/>
        <v>K7610845104523111</v>
      </c>
      <c r="F534" s="260">
        <v>25000</v>
      </c>
      <c r="G534" s="260">
        <v>18387.72</v>
      </c>
    </row>
    <row r="535" spans="1:7" x14ac:dyDescent="0.2">
      <c r="A535" s="259" t="s">
        <v>619</v>
      </c>
      <c r="B535" s="259" t="s">
        <v>857</v>
      </c>
      <c r="C535" s="259" t="s">
        <v>101</v>
      </c>
      <c r="D535" s="259" t="s">
        <v>530</v>
      </c>
      <c r="E535" s="259" t="str">
        <f t="shared" si="8"/>
        <v>K7610845104523132</v>
      </c>
      <c r="F535" s="260">
        <v>4500</v>
      </c>
      <c r="G535" s="260">
        <v>3034</v>
      </c>
    </row>
    <row r="536" spans="1:7" x14ac:dyDescent="0.2">
      <c r="A536" s="259" t="s">
        <v>619</v>
      </c>
      <c r="B536" s="259" t="s">
        <v>857</v>
      </c>
      <c r="C536" s="259" t="s">
        <v>101</v>
      </c>
      <c r="D536" s="259" t="s">
        <v>510</v>
      </c>
      <c r="E536" s="259" t="str">
        <f t="shared" si="8"/>
        <v>K7610845104523211</v>
      </c>
      <c r="F536" s="260">
        <v>10000</v>
      </c>
      <c r="G536" s="260">
        <v>913.87</v>
      </c>
    </row>
    <row r="537" spans="1:7" x14ac:dyDescent="0.2">
      <c r="A537" s="259" t="s">
        <v>619</v>
      </c>
      <c r="B537" s="259" t="s">
        <v>857</v>
      </c>
      <c r="C537" s="259" t="s">
        <v>101</v>
      </c>
      <c r="D537" s="259" t="s">
        <v>537</v>
      </c>
      <c r="E537" s="259" t="str">
        <f t="shared" si="8"/>
        <v>K7610845104523231</v>
      </c>
      <c r="F537" s="260">
        <v>500</v>
      </c>
      <c r="G537" s="260">
        <v>0</v>
      </c>
    </row>
    <row r="538" spans="1:7" x14ac:dyDescent="0.2">
      <c r="A538" s="259" t="s">
        <v>619</v>
      </c>
      <c r="B538" s="259" t="s">
        <v>857</v>
      </c>
      <c r="C538" s="259" t="s">
        <v>101</v>
      </c>
      <c r="D538" s="259" t="s">
        <v>538</v>
      </c>
      <c r="E538" s="259" t="str">
        <f t="shared" si="8"/>
        <v>K7610845104523232</v>
      </c>
      <c r="F538" s="260">
        <v>170000</v>
      </c>
      <c r="G538" s="260">
        <v>0</v>
      </c>
    </row>
    <row r="539" spans="1:7" x14ac:dyDescent="0.2">
      <c r="A539" s="259" t="s">
        <v>619</v>
      </c>
      <c r="B539" s="259" t="s">
        <v>857</v>
      </c>
      <c r="C539" s="259" t="s">
        <v>101</v>
      </c>
      <c r="D539" s="259" t="s">
        <v>539</v>
      </c>
      <c r="E539" s="259" t="str">
        <f t="shared" si="8"/>
        <v>K7610845104523233</v>
      </c>
      <c r="F539" s="260">
        <v>1500</v>
      </c>
      <c r="G539" s="260">
        <v>0</v>
      </c>
    </row>
    <row r="540" spans="1:7" x14ac:dyDescent="0.2">
      <c r="A540" s="259" t="s">
        <v>619</v>
      </c>
      <c r="B540" s="259" t="s">
        <v>857</v>
      </c>
      <c r="C540" s="259" t="s">
        <v>101</v>
      </c>
      <c r="D540" s="259" t="s">
        <v>541</v>
      </c>
      <c r="E540" s="259" t="str">
        <f t="shared" si="8"/>
        <v>K7610845104523235</v>
      </c>
      <c r="F540" s="260">
        <v>1000</v>
      </c>
      <c r="G540" s="260">
        <v>0</v>
      </c>
    </row>
    <row r="541" spans="1:7" x14ac:dyDescent="0.2">
      <c r="A541" s="259" t="s">
        <v>619</v>
      </c>
      <c r="B541" s="259" t="s">
        <v>857</v>
      </c>
      <c r="C541" s="259" t="s">
        <v>101</v>
      </c>
      <c r="D541" s="259" t="s">
        <v>511</v>
      </c>
      <c r="E541" s="259" t="str">
        <f t="shared" si="8"/>
        <v>K7610845104523237</v>
      </c>
      <c r="F541" s="260">
        <v>109000</v>
      </c>
      <c r="G541" s="260">
        <v>0</v>
      </c>
    </row>
    <row r="542" spans="1:7" x14ac:dyDescent="0.2">
      <c r="A542" s="259" t="s">
        <v>619</v>
      </c>
      <c r="B542" s="259" t="s">
        <v>857</v>
      </c>
      <c r="C542" s="259" t="s">
        <v>101</v>
      </c>
      <c r="D542" s="259" t="s">
        <v>543</v>
      </c>
      <c r="E542" s="259" t="str">
        <f t="shared" si="8"/>
        <v>K7610845104523238</v>
      </c>
      <c r="F542" s="260">
        <v>1000</v>
      </c>
      <c r="G542" s="260">
        <v>0</v>
      </c>
    </row>
    <row r="543" spans="1:7" x14ac:dyDescent="0.2">
      <c r="A543" s="259" t="s">
        <v>619</v>
      </c>
      <c r="B543" s="259" t="s">
        <v>857</v>
      </c>
      <c r="C543" s="259" t="s">
        <v>101</v>
      </c>
      <c r="D543" s="259" t="s">
        <v>544</v>
      </c>
      <c r="E543" s="259" t="str">
        <f t="shared" si="8"/>
        <v>K7610845104523239</v>
      </c>
      <c r="F543" s="260">
        <v>10000</v>
      </c>
      <c r="G543" s="260">
        <v>0</v>
      </c>
    </row>
    <row r="544" spans="1:7" x14ac:dyDescent="0.2">
      <c r="A544" s="259" t="s">
        <v>619</v>
      </c>
      <c r="B544" s="259" t="s">
        <v>857</v>
      </c>
      <c r="C544" s="259" t="s">
        <v>101</v>
      </c>
      <c r="D544" s="259" t="s">
        <v>548</v>
      </c>
      <c r="E544" s="259" t="str">
        <f t="shared" si="8"/>
        <v>K7610845104523293</v>
      </c>
      <c r="F544" s="260">
        <v>2500</v>
      </c>
      <c r="G544" s="260">
        <v>0</v>
      </c>
    </row>
    <row r="545" spans="1:7" x14ac:dyDescent="0.2">
      <c r="A545" s="259" t="s">
        <v>619</v>
      </c>
      <c r="B545" s="259" t="s">
        <v>857</v>
      </c>
      <c r="C545" s="259" t="s">
        <v>101</v>
      </c>
      <c r="D545" s="259" t="s">
        <v>559</v>
      </c>
      <c r="E545" s="259" t="str">
        <f t="shared" si="8"/>
        <v>K7610845104524222</v>
      </c>
      <c r="F545" s="260">
        <v>270000</v>
      </c>
      <c r="G545" s="260">
        <v>13200</v>
      </c>
    </row>
    <row r="546" spans="1:7" x14ac:dyDescent="0.2">
      <c r="A546" s="259" t="s">
        <v>619</v>
      </c>
      <c r="B546" s="259" t="s">
        <v>857</v>
      </c>
      <c r="C546" s="259" t="s">
        <v>101</v>
      </c>
      <c r="D546" s="259" t="s">
        <v>560</v>
      </c>
      <c r="E546" s="259" t="str">
        <f t="shared" si="8"/>
        <v>K7610845104524262</v>
      </c>
      <c r="F546" s="260">
        <v>120000</v>
      </c>
      <c r="G546" s="260">
        <v>0</v>
      </c>
    </row>
    <row r="547" spans="1:7" x14ac:dyDescent="0.2">
      <c r="A547" s="259" t="s">
        <v>613</v>
      </c>
      <c r="B547" s="259" t="s">
        <v>857</v>
      </c>
      <c r="C547" s="259" t="s">
        <v>101</v>
      </c>
      <c r="D547" s="259" t="s">
        <v>526</v>
      </c>
      <c r="E547" s="259" t="str">
        <f t="shared" si="8"/>
        <v>K8190825104523111</v>
      </c>
      <c r="F547" s="260">
        <v>4500</v>
      </c>
      <c r="G547" s="260">
        <v>3793.78</v>
      </c>
    </row>
    <row r="548" spans="1:7" x14ac:dyDescent="0.2">
      <c r="A548" s="259" t="s">
        <v>613</v>
      </c>
      <c r="B548" s="259" t="s">
        <v>857</v>
      </c>
      <c r="C548" s="259" t="s">
        <v>101</v>
      </c>
      <c r="D548" s="259" t="s">
        <v>530</v>
      </c>
      <c r="E548" s="259" t="str">
        <f t="shared" si="8"/>
        <v>K8190825104523132</v>
      </c>
      <c r="F548" s="260">
        <v>750</v>
      </c>
      <c r="G548" s="260">
        <v>625.98</v>
      </c>
    </row>
    <row r="549" spans="1:7" x14ac:dyDescent="0.2">
      <c r="A549" s="259" t="s">
        <v>613</v>
      </c>
      <c r="B549" s="259" t="s">
        <v>857</v>
      </c>
      <c r="C549" s="259" t="s">
        <v>101</v>
      </c>
      <c r="D549" s="259" t="s">
        <v>511</v>
      </c>
      <c r="E549" s="259" t="str">
        <f t="shared" si="8"/>
        <v>K8190825104523237</v>
      </c>
      <c r="F549" s="260">
        <v>50000</v>
      </c>
      <c r="G549" s="260">
        <v>0</v>
      </c>
    </row>
    <row r="550" spans="1:7" x14ac:dyDescent="0.2">
      <c r="A550" s="259" t="s">
        <v>613</v>
      </c>
      <c r="B550" s="259" t="s">
        <v>857</v>
      </c>
      <c r="C550" s="259" t="s">
        <v>101</v>
      </c>
      <c r="D550" s="259" t="s">
        <v>543</v>
      </c>
      <c r="E550" s="259" t="str">
        <f t="shared" si="8"/>
        <v>K8190825104523238</v>
      </c>
      <c r="F550" s="260">
        <v>50000</v>
      </c>
      <c r="G550" s="260">
        <v>0</v>
      </c>
    </row>
    <row r="551" spans="1:7" x14ac:dyDescent="0.2">
      <c r="A551" s="259" t="s">
        <v>613</v>
      </c>
      <c r="B551" s="259" t="s">
        <v>857</v>
      </c>
      <c r="C551" s="259" t="s">
        <v>101</v>
      </c>
      <c r="D551" s="259" t="s">
        <v>559</v>
      </c>
      <c r="E551" s="259" t="str">
        <f t="shared" si="8"/>
        <v>K8190825104524222</v>
      </c>
      <c r="F551" s="260">
        <v>40000</v>
      </c>
      <c r="G551" s="260">
        <v>0</v>
      </c>
    </row>
    <row r="552" spans="1:7" x14ac:dyDescent="0.2">
      <c r="A552" s="259" t="s">
        <v>614</v>
      </c>
      <c r="B552" s="259" t="s">
        <v>857</v>
      </c>
      <c r="C552" s="259" t="s">
        <v>101</v>
      </c>
      <c r="D552" s="259" t="s">
        <v>526</v>
      </c>
      <c r="E552" s="259" t="str">
        <f t="shared" si="8"/>
        <v>K8190835104523111</v>
      </c>
      <c r="F552" s="260">
        <v>10000</v>
      </c>
      <c r="G552" s="260">
        <v>9720.7900000000009</v>
      </c>
    </row>
    <row r="553" spans="1:7" x14ac:dyDescent="0.2">
      <c r="A553" s="259" t="s">
        <v>614</v>
      </c>
      <c r="B553" s="259" t="s">
        <v>857</v>
      </c>
      <c r="C553" s="259" t="s">
        <v>101</v>
      </c>
      <c r="D553" s="259" t="s">
        <v>529</v>
      </c>
      <c r="E553" s="259" t="str">
        <f t="shared" si="8"/>
        <v>K8190835104523121</v>
      </c>
      <c r="F553" s="260">
        <v>800</v>
      </c>
      <c r="G553" s="260">
        <v>0</v>
      </c>
    </row>
    <row r="554" spans="1:7" x14ac:dyDescent="0.2">
      <c r="A554" s="259" t="s">
        <v>614</v>
      </c>
      <c r="B554" s="259" t="s">
        <v>857</v>
      </c>
      <c r="C554" s="259" t="s">
        <v>101</v>
      </c>
      <c r="D554" s="259" t="s">
        <v>530</v>
      </c>
      <c r="E554" s="259" t="str">
        <f t="shared" si="8"/>
        <v>K8190835104523132</v>
      </c>
      <c r="F554" s="260">
        <v>2000</v>
      </c>
      <c r="G554" s="260">
        <v>1603.96</v>
      </c>
    </row>
    <row r="555" spans="1:7" x14ac:dyDescent="0.2">
      <c r="A555" s="259" t="s">
        <v>614</v>
      </c>
      <c r="B555" s="259" t="s">
        <v>857</v>
      </c>
      <c r="C555" s="259" t="s">
        <v>101</v>
      </c>
      <c r="D555" s="259" t="s">
        <v>510</v>
      </c>
      <c r="E555" s="259" t="str">
        <f t="shared" si="8"/>
        <v>K8190835104523211</v>
      </c>
      <c r="F555" s="260">
        <v>9000</v>
      </c>
      <c r="G555" s="260">
        <v>3271.13</v>
      </c>
    </row>
    <row r="556" spans="1:7" x14ac:dyDescent="0.2">
      <c r="A556" s="259" t="s">
        <v>614</v>
      </c>
      <c r="B556" s="259" t="s">
        <v>857</v>
      </c>
      <c r="C556" s="259" t="s">
        <v>101</v>
      </c>
      <c r="D556" s="259" t="s">
        <v>532</v>
      </c>
      <c r="E556" s="259" t="str">
        <f t="shared" si="8"/>
        <v>K8190835104523213</v>
      </c>
      <c r="F556" s="260">
        <v>0</v>
      </c>
      <c r="G556" s="260">
        <v>0</v>
      </c>
    </row>
    <row r="557" spans="1:7" x14ac:dyDescent="0.2">
      <c r="A557" s="259" t="s">
        <v>614</v>
      </c>
      <c r="B557" s="259" t="s">
        <v>857</v>
      </c>
      <c r="C557" s="259" t="s">
        <v>101</v>
      </c>
      <c r="D557" s="259" t="s">
        <v>535</v>
      </c>
      <c r="E557" s="259" t="str">
        <f t="shared" si="8"/>
        <v>K8190835104523223</v>
      </c>
      <c r="F557" s="260">
        <v>0</v>
      </c>
      <c r="G557" s="260">
        <v>0</v>
      </c>
    </row>
    <row r="558" spans="1:7" x14ac:dyDescent="0.2">
      <c r="A558" s="259" t="s">
        <v>614</v>
      </c>
      <c r="B558" s="259" t="s">
        <v>857</v>
      </c>
      <c r="C558" s="259" t="s">
        <v>101</v>
      </c>
      <c r="D558" s="259" t="s">
        <v>539</v>
      </c>
      <c r="E558" s="259" t="str">
        <f t="shared" si="8"/>
        <v>K8190835104523233</v>
      </c>
      <c r="F558" s="260">
        <v>3000</v>
      </c>
      <c r="G558" s="260">
        <v>0</v>
      </c>
    </row>
    <row r="559" spans="1:7" x14ac:dyDescent="0.2">
      <c r="A559" s="259" t="s">
        <v>614</v>
      </c>
      <c r="B559" s="259" t="s">
        <v>857</v>
      </c>
      <c r="C559" s="259" t="s">
        <v>101</v>
      </c>
      <c r="D559" s="259" t="s">
        <v>541</v>
      </c>
      <c r="E559" s="259" t="str">
        <f t="shared" si="8"/>
        <v>K8190835104523235</v>
      </c>
      <c r="F559" s="260">
        <v>0</v>
      </c>
      <c r="G559" s="260">
        <v>0</v>
      </c>
    </row>
    <row r="560" spans="1:7" x14ac:dyDescent="0.2">
      <c r="A560" s="259" t="s">
        <v>614</v>
      </c>
      <c r="B560" s="259" t="s">
        <v>857</v>
      </c>
      <c r="C560" s="259" t="s">
        <v>101</v>
      </c>
      <c r="D560" s="259" t="s">
        <v>511</v>
      </c>
      <c r="E560" s="259" t="str">
        <f t="shared" si="8"/>
        <v>K8190835104523237</v>
      </c>
      <c r="F560" s="260">
        <v>130000</v>
      </c>
      <c r="G560" s="260">
        <v>45562.5</v>
      </c>
    </row>
    <row r="561" spans="1:7" x14ac:dyDescent="0.2">
      <c r="A561" s="259" t="s">
        <v>614</v>
      </c>
      <c r="B561" s="259" t="s">
        <v>857</v>
      </c>
      <c r="C561" s="259" t="s">
        <v>101</v>
      </c>
      <c r="D561" s="259" t="s">
        <v>548</v>
      </c>
      <c r="E561" s="259" t="str">
        <f t="shared" si="8"/>
        <v>K8190835104523293</v>
      </c>
      <c r="F561" s="260">
        <v>2000</v>
      </c>
      <c r="G561" s="260">
        <v>0</v>
      </c>
    </row>
    <row r="562" spans="1:7" x14ac:dyDescent="0.2">
      <c r="A562" s="259" t="s">
        <v>614</v>
      </c>
      <c r="B562" s="259" t="s">
        <v>857</v>
      </c>
      <c r="C562" s="259" t="s">
        <v>101</v>
      </c>
      <c r="D562" s="259" t="s">
        <v>858</v>
      </c>
      <c r="E562" s="259" t="str">
        <f t="shared" si="8"/>
        <v>K8190835104523531</v>
      </c>
      <c r="F562" s="260">
        <v>5000</v>
      </c>
      <c r="G562" s="260">
        <v>0</v>
      </c>
    </row>
    <row r="563" spans="1:7" x14ac:dyDescent="0.2">
      <c r="A563" s="259" t="s">
        <v>614</v>
      </c>
      <c r="B563" s="259" t="s">
        <v>857</v>
      </c>
      <c r="C563" s="259" t="s">
        <v>101</v>
      </c>
      <c r="D563" s="259" t="s">
        <v>859</v>
      </c>
      <c r="E563" s="259" t="str">
        <f t="shared" si="8"/>
        <v>K8190835104523864</v>
      </c>
      <c r="F563" s="260">
        <v>5000</v>
      </c>
      <c r="G563" s="260">
        <v>0</v>
      </c>
    </row>
    <row r="564" spans="1:7" x14ac:dyDescent="0.2">
      <c r="A564" s="259" t="s">
        <v>654</v>
      </c>
      <c r="B564" s="259" t="s">
        <v>857</v>
      </c>
      <c r="C564" s="259" t="s">
        <v>31</v>
      </c>
      <c r="D564" s="259" t="s">
        <v>510</v>
      </c>
      <c r="E564" s="259" t="str">
        <f t="shared" si="8"/>
        <v>T7540405104903211</v>
      </c>
      <c r="F564" s="260">
        <v>100</v>
      </c>
      <c r="G564" s="260">
        <v>12179.97</v>
      </c>
    </row>
    <row r="565" spans="1:7" x14ac:dyDescent="0.2">
      <c r="A565" s="259" t="s">
        <v>654</v>
      </c>
      <c r="B565" s="259" t="s">
        <v>857</v>
      </c>
      <c r="C565" s="259" t="s">
        <v>31</v>
      </c>
      <c r="D565" s="259" t="s">
        <v>532</v>
      </c>
      <c r="E565" s="259" t="str">
        <f t="shared" si="8"/>
        <v>T7540405104903213</v>
      </c>
      <c r="F565" s="260">
        <v>100</v>
      </c>
      <c r="G565" s="260">
        <v>0</v>
      </c>
    </row>
    <row r="566" spans="1:7" x14ac:dyDescent="0.2">
      <c r="A566" s="259" t="s">
        <v>654</v>
      </c>
      <c r="B566" s="259" t="s">
        <v>857</v>
      </c>
      <c r="C566" s="259" t="s">
        <v>31</v>
      </c>
      <c r="D566" s="259" t="s">
        <v>538</v>
      </c>
      <c r="E566" s="259" t="str">
        <f t="shared" si="8"/>
        <v>T7540405104903232</v>
      </c>
      <c r="F566" s="260">
        <v>100</v>
      </c>
      <c r="G566" s="260">
        <v>0</v>
      </c>
    </row>
    <row r="567" spans="1:7" x14ac:dyDescent="0.2">
      <c r="A567" s="259" t="s">
        <v>654</v>
      </c>
      <c r="B567" s="259" t="s">
        <v>857</v>
      </c>
      <c r="C567" s="259" t="s">
        <v>31</v>
      </c>
      <c r="D567" s="259" t="s">
        <v>539</v>
      </c>
      <c r="E567" s="259" t="str">
        <f t="shared" si="8"/>
        <v>T7540405104903233</v>
      </c>
      <c r="F567" s="260">
        <v>100</v>
      </c>
      <c r="G567" s="260">
        <v>5000</v>
      </c>
    </row>
    <row r="568" spans="1:7" x14ac:dyDescent="0.2">
      <c r="A568" s="259" t="s">
        <v>654</v>
      </c>
      <c r="B568" s="259" t="s">
        <v>857</v>
      </c>
      <c r="C568" s="259" t="s">
        <v>31</v>
      </c>
      <c r="D568" s="259" t="s">
        <v>541</v>
      </c>
      <c r="E568" s="259" t="str">
        <f t="shared" si="8"/>
        <v>T7540405104903235</v>
      </c>
      <c r="F568" s="260">
        <v>100</v>
      </c>
      <c r="G568" s="260">
        <v>0</v>
      </c>
    </row>
    <row r="569" spans="1:7" x14ac:dyDescent="0.2">
      <c r="A569" s="259" t="s">
        <v>654</v>
      </c>
      <c r="B569" s="259" t="s">
        <v>857</v>
      </c>
      <c r="C569" s="259" t="s">
        <v>31</v>
      </c>
      <c r="D569" s="259" t="s">
        <v>511</v>
      </c>
      <c r="E569" s="259" t="str">
        <f t="shared" si="8"/>
        <v>T7540405104903237</v>
      </c>
      <c r="F569" s="260">
        <v>50000</v>
      </c>
      <c r="G569" s="260">
        <v>146135.39000000001</v>
      </c>
    </row>
    <row r="570" spans="1:7" x14ac:dyDescent="0.2">
      <c r="A570" s="259" t="s">
        <v>654</v>
      </c>
      <c r="B570" s="259" t="s">
        <v>857</v>
      </c>
      <c r="C570" s="259" t="s">
        <v>31</v>
      </c>
      <c r="D570" s="259" t="s">
        <v>543</v>
      </c>
      <c r="E570" s="259" t="str">
        <f t="shared" si="8"/>
        <v>T7540405104903238</v>
      </c>
      <c r="F570" s="260">
        <v>140000</v>
      </c>
      <c r="G570" s="260">
        <v>0</v>
      </c>
    </row>
    <row r="571" spans="1:7" x14ac:dyDescent="0.2">
      <c r="A571" s="259" t="s">
        <v>654</v>
      </c>
      <c r="B571" s="259" t="s">
        <v>857</v>
      </c>
      <c r="C571" s="259" t="s">
        <v>31</v>
      </c>
      <c r="D571" s="259" t="s">
        <v>548</v>
      </c>
      <c r="E571" s="259" t="str">
        <f t="shared" si="8"/>
        <v>T7540405104903293</v>
      </c>
      <c r="F571" s="260">
        <v>100</v>
      </c>
      <c r="G571" s="260">
        <v>0</v>
      </c>
    </row>
    <row r="572" spans="1:7" x14ac:dyDescent="0.2">
      <c r="A572" s="259" t="s">
        <v>621</v>
      </c>
      <c r="B572" s="259" t="s">
        <v>857</v>
      </c>
      <c r="C572" s="259" t="s">
        <v>258</v>
      </c>
      <c r="D572" s="259" t="s">
        <v>526</v>
      </c>
      <c r="E572" s="259" t="str">
        <f t="shared" si="8"/>
        <v>T8190775104513111</v>
      </c>
      <c r="F572" s="260">
        <v>13000</v>
      </c>
      <c r="G572" s="260">
        <v>10774.39</v>
      </c>
    </row>
    <row r="573" spans="1:7" x14ac:dyDescent="0.2">
      <c r="A573" s="259" t="s">
        <v>621</v>
      </c>
      <c r="B573" s="259" t="s">
        <v>857</v>
      </c>
      <c r="C573" s="259" t="s">
        <v>258</v>
      </c>
      <c r="D573" s="259" t="s">
        <v>530</v>
      </c>
      <c r="E573" s="259" t="str">
        <f t="shared" si="8"/>
        <v>T8190775104513132</v>
      </c>
      <c r="F573" s="260">
        <v>2300</v>
      </c>
      <c r="G573" s="260">
        <v>1777.8</v>
      </c>
    </row>
    <row r="574" spans="1:7" x14ac:dyDescent="0.2">
      <c r="A574" s="259" t="s">
        <v>621</v>
      </c>
      <c r="B574" s="259" t="s">
        <v>857</v>
      </c>
      <c r="C574" s="259" t="s">
        <v>258</v>
      </c>
      <c r="D574" s="259" t="s">
        <v>510</v>
      </c>
      <c r="E574" s="259" t="str">
        <f t="shared" si="8"/>
        <v>T8190775104513211</v>
      </c>
      <c r="F574" s="260">
        <v>1600</v>
      </c>
      <c r="G574" s="260">
        <v>0</v>
      </c>
    </row>
    <row r="575" spans="1:7" x14ac:dyDescent="0.2">
      <c r="A575" s="259" t="s">
        <v>621</v>
      </c>
      <c r="B575" s="259" t="s">
        <v>857</v>
      </c>
      <c r="C575" s="259" t="s">
        <v>258</v>
      </c>
      <c r="D575" s="259" t="s">
        <v>860</v>
      </c>
      <c r="E575" s="259" t="str">
        <f t="shared" si="8"/>
        <v>T8190775104513682</v>
      </c>
      <c r="F575" s="260">
        <v>74100</v>
      </c>
      <c r="G575" s="260">
        <v>0</v>
      </c>
    </row>
    <row r="576" spans="1:7" x14ac:dyDescent="0.2">
      <c r="A576" s="259" t="s">
        <v>646</v>
      </c>
      <c r="B576" s="259" t="s">
        <v>857</v>
      </c>
      <c r="C576" s="259" t="s">
        <v>270</v>
      </c>
      <c r="D576" s="259" t="s">
        <v>526</v>
      </c>
      <c r="E576" s="259" t="str">
        <f t="shared" si="8"/>
        <v>T8210795104533111</v>
      </c>
      <c r="F576" s="260">
        <v>3982</v>
      </c>
      <c r="G576" s="260">
        <v>0</v>
      </c>
    </row>
    <row r="577" spans="1:7" x14ac:dyDescent="0.2">
      <c r="A577" s="259" t="s">
        <v>646</v>
      </c>
      <c r="B577" s="259" t="s">
        <v>857</v>
      </c>
      <c r="C577" s="259" t="s">
        <v>270</v>
      </c>
      <c r="D577" s="259" t="s">
        <v>530</v>
      </c>
      <c r="E577" s="259" t="str">
        <f t="shared" si="8"/>
        <v>T8210795104533132</v>
      </c>
      <c r="F577" s="260">
        <v>664</v>
      </c>
      <c r="G577" s="260">
        <v>0</v>
      </c>
    </row>
    <row r="578" spans="1:7" x14ac:dyDescent="0.2">
      <c r="A578" s="259" t="s">
        <v>646</v>
      </c>
      <c r="B578" s="259" t="s">
        <v>857</v>
      </c>
      <c r="C578" s="259" t="s">
        <v>270</v>
      </c>
      <c r="D578" s="259" t="s">
        <v>510</v>
      </c>
      <c r="E578" s="259" t="str">
        <f t="shared" si="8"/>
        <v>T8210795104533211</v>
      </c>
      <c r="F578" s="260">
        <v>398</v>
      </c>
      <c r="G578" s="260">
        <v>0</v>
      </c>
    </row>
    <row r="579" spans="1:7" x14ac:dyDescent="0.2">
      <c r="A579" s="259" t="s">
        <v>646</v>
      </c>
      <c r="B579" s="259" t="s">
        <v>857</v>
      </c>
      <c r="C579" s="259" t="s">
        <v>270</v>
      </c>
      <c r="D579" s="259" t="s">
        <v>535</v>
      </c>
      <c r="E579" s="259" t="str">
        <f t="shared" ref="E579:E642" si="9">CONCATENATE(A579,B579,C579,D579)</f>
        <v>T8210795104533223</v>
      </c>
      <c r="F579" s="260">
        <v>66</v>
      </c>
      <c r="G579" s="260">
        <v>0</v>
      </c>
    </row>
    <row r="580" spans="1:7" x14ac:dyDescent="0.2">
      <c r="A580" s="259" t="s">
        <v>646</v>
      </c>
      <c r="B580" s="259" t="s">
        <v>857</v>
      </c>
      <c r="C580" s="259" t="s">
        <v>270</v>
      </c>
      <c r="D580" s="259" t="s">
        <v>539</v>
      </c>
      <c r="E580" s="259" t="str">
        <f t="shared" si="9"/>
        <v>T8210795104533233</v>
      </c>
      <c r="F580" s="260">
        <v>650</v>
      </c>
      <c r="G580" s="260">
        <v>0</v>
      </c>
    </row>
    <row r="581" spans="1:7" x14ac:dyDescent="0.2">
      <c r="A581" s="259" t="s">
        <v>646</v>
      </c>
      <c r="B581" s="259" t="s">
        <v>857</v>
      </c>
      <c r="C581" s="259" t="s">
        <v>270</v>
      </c>
      <c r="D581" s="259" t="s">
        <v>511</v>
      </c>
      <c r="E581" s="259" t="str">
        <f t="shared" si="9"/>
        <v>T8210795104533237</v>
      </c>
      <c r="F581" s="260">
        <v>199</v>
      </c>
      <c r="G581" s="260">
        <v>0</v>
      </c>
    </row>
    <row r="582" spans="1:7" x14ac:dyDescent="0.2">
      <c r="A582" s="259" t="s">
        <v>646</v>
      </c>
      <c r="B582" s="259" t="s">
        <v>857</v>
      </c>
      <c r="C582" s="259" t="s">
        <v>270</v>
      </c>
      <c r="D582" s="259" t="s">
        <v>548</v>
      </c>
      <c r="E582" s="259" t="str">
        <f t="shared" si="9"/>
        <v>T8210795104533293</v>
      </c>
      <c r="F582" s="260">
        <v>717</v>
      </c>
      <c r="G582" s="260">
        <v>0</v>
      </c>
    </row>
    <row r="583" spans="1:7" x14ac:dyDescent="0.2">
      <c r="A583" s="259" t="s">
        <v>646</v>
      </c>
      <c r="B583" s="259" t="s">
        <v>857</v>
      </c>
      <c r="C583" s="259" t="s">
        <v>270</v>
      </c>
      <c r="D583" s="259" t="s">
        <v>851</v>
      </c>
      <c r="E583" s="259" t="str">
        <f t="shared" si="9"/>
        <v>T8210795104533523</v>
      </c>
      <c r="F583" s="260">
        <v>7963</v>
      </c>
      <c r="G583" s="260">
        <v>0</v>
      </c>
    </row>
    <row r="584" spans="1:7" x14ac:dyDescent="0.2">
      <c r="A584" s="259" t="s">
        <v>646</v>
      </c>
      <c r="B584" s="259" t="s">
        <v>857</v>
      </c>
      <c r="C584" s="259" t="s">
        <v>270</v>
      </c>
      <c r="D584" s="259" t="s">
        <v>825</v>
      </c>
      <c r="E584" s="259" t="str">
        <f t="shared" si="9"/>
        <v>T8210795104533611</v>
      </c>
      <c r="F584" s="260">
        <v>19378</v>
      </c>
      <c r="G584" s="260">
        <v>0</v>
      </c>
    </row>
    <row r="585" spans="1:7" x14ac:dyDescent="0.2">
      <c r="A585" s="259" t="s">
        <v>630</v>
      </c>
      <c r="B585" s="259" t="s">
        <v>857</v>
      </c>
      <c r="C585" s="259" t="s">
        <v>258</v>
      </c>
      <c r="D585" s="259" t="s">
        <v>526</v>
      </c>
      <c r="E585" s="259" t="str">
        <f t="shared" si="9"/>
        <v>T8210835104513111</v>
      </c>
      <c r="F585" s="260">
        <v>8000</v>
      </c>
      <c r="G585" s="260">
        <v>9487.84</v>
      </c>
    </row>
    <row r="586" spans="1:7" x14ac:dyDescent="0.2">
      <c r="A586" s="259" t="s">
        <v>630</v>
      </c>
      <c r="B586" s="259" t="s">
        <v>857</v>
      </c>
      <c r="C586" s="259" t="s">
        <v>258</v>
      </c>
      <c r="D586" s="259" t="s">
        <v>530</v>
      </c>
      <c r="E586" s="259" t="str">
        <f t="shared" si="9"/>
        <v>T8210835104513132</v>
      </c>
      <c r="F586" s="260">
        <v>1650</v>
      </c>
      <c r="G586" s="260">
        <v>1404.49</v>
      </c>
    </row>
    <row r="587" spans="1:7" x14ac:dyDescent="0.2">
      <c r="A587" s="259" t="s">
        <v>630</v>
      </c>
      <c r="B587" s="259" t="s">
        <v>857</v>
      </c>
      <c r="C587" s="259" t="s">
        <v>258</v>
      </c>
      <c r="D587" s="259" t="s">
        <v>510</v>
      </c>
      <c r="E587" s="259" t="str">
        <f t="shared" si="9"/>
        <v>T8210835104513211</v>
      </c>
      <c r="F587" s="260">
        <v>1500</v>
      </c>
      <c r="G587" s="260">
        <v>0</v>
      </c>
    </row>
    <row r="588" spans="1:7" x14ac:dyDescent="0.2">
      <c r="A588" s="259" t="s">
        <v>630</v>
      </c>
      <c r="B588" s="259" t="s">
        <v>857</v>
      </c>
      <c r="C588" s="259" t="s">
        <v>258</v>
      </c>
      <c r="D588" s="259" t="s">
        <v>532</v>
      </c>
      <c r="E588" s="259" t="str">
        <f t="shared" si="9"/>
        <v>T8210835104513213</v>
      </c>
      <c r="F588" s="260">
        <v>1000</v>
      </c>
      <c r="G588" s="260">
        <v>0</v>
      </c>
    </row>
    <row r="589" spans="1:7" x14ac:dyDescent="0.2">
      <c r="A589" s="259" t="s">
        <v>28</v>
      </c>
      <c r="B589" s="259" t="s">
        <v>861</v>
      </c>
      <c r="C589" s="259" t="s">
        <v>31</v>
      </c>
      <c r="D589" s="259" t="s">
        <v>545</v>
      </c>
      <c r="E589" s="259" t="str">
        <f t="shared" si="9"/>
        <v>A5700005204903241</v>
      </c>
      <c r="F589" s="260">
        <v>0</v>
      </c>
      <c r="G589" s="260">
        <v>0</v>
      </c>
    </row>
    <row r="590" spans="1:7" x14ac:dyDescent="0.2">
      <c r="A590" s="259" t="s">
        <v>627</v>
      </c>
      <c r="B590" s="259" t="s">
        <v>861</v>
      </c>
      <c r="C590" s="259" t="s">
        <v>258</v>
      </c>
      <c r="D590" s="259" t="s">
        <v>833</v>
      </c>
      <c r="E590" s="259" t="str">
        <f t="shared" si="9"/>
        <v>A8210845204513512</v>
      </c>
      <c r="F590" s="260">
        <v>14717</v>
      </c>
      <c r="G590" s="260">
        <v>17306.59</v>
      </c>
    </row>
    <row r="591" spans="1:7" x14ac:dyDescent="0.2">
      <c r="A591" s="259" t="s">
        <v>627</v>
      </c>
      <c r="B591" s="259" t="s">
        <v>861</v>
      </c>
      <c r="C591" s="259" t="s">
        <v>258</v>
      </c>
      <c r="D591" s="259" t="s">
        <v>836</v>
      </c>
      <c r="E591" s="259" t="str">
        <f t="shared" si="9"/>
        <v>A8210845204513522</v>
      </c>
      <c r="F591" s="260">
        <v>245049</v>
      </c>
      <c r="G591" s="260">
        <v>223949.41</v>
      </c>
    </row>
    <row r="592" spans="1:7" x14ac:dyDescent="0.2">
      <c r="A592" s="259" t="s">
        <v>627</v>
      </c>
      <c r="B592" s="259" t="s">
        <v>861</v>
      </c>
      <c r="C592" s="259" t="s">
        <v>258</v>
      </c>
      <c r="D592" s="259" t="s">
        <v>851</v>
      </c>
      <c r="E592" s="259" t="str">
        <f t="shared" si="9"/>
        <v>A8210845204513523</v>
      </c>
      <c r="F592" s="260">
        <v>140234</v>
      </c>
      <c r="G592" s="260">
        <v>61822.89</v>
      </c>
    </row>
    <row r="593" spans="1:7" x14ac:dyDescent="0.2">
      <c r="A593" s="259" t="s">
        <v>341</v>
      </c>
      <c r="B593" s="259" t="s">
        <v>861</v>
      </c>
      <c r="C593" s="259" t="s">
        <v>258</v>
      </c>
      <c r="D593" s="259" t="s">
        <v>532</v>
      </c>
      <c r="E593" s="259" t="str">
        <f t="shared" si="9"/>
        <v>K7610285204513213</v>
      </c>
      <c r="F593" s="260">
        <v>0</v>
      </c>
      <c r="G593" s="260">
        <v>1393.59</v>
      </c>
    </row>
    <row r="594" spans="1:7" x14ac:dyDescent="0.2">
      <c r="A594" s="259" t="s">
        <v>341</v>
      </c>
      <c r="B594" s="259" t="s">
        <v>861</v>
      </c>
      <c r="C594" s="259" t="s">
        <v>258</v>
      </c>
      <c r="D594" s="259" t="s">
        <v>536</v>
      </c>
      <c r="E594" s="259" t="str">
        <f t="shared" si="9"/>
        <v>K7610285204513225</v>
      </c>
      <c r="F594" s="260">
        <v>0</v>
      </c>
      <c r="G594" s="260">
        <v>0</v>
      </c>
    </row>
    <row r="595" spans="1:7" x14ac:dyDescent="0.2">
      <c r="A595" s="259" t="s">
        <v>341</v>
      </c>
      <c r="B595" s="259" t="s">
        <v>861</v>
      </c>
      <c r="C595" s="259" t="s">
        <v>258</v>
      </c>
      <c r="D595" s="259" t="s">
        <v>543</v>
      </c>
      <c r="E595" s="259" t="str">
        <f t="shared" si="9"/>
        <v>K7610285204513238</v>
      </c>
      <c r="F595" s="260">
        <v>0</v>
      </c>
      <c r="G595" s="260">
        <v>39375</v>
      </c>
    </row>
    <row r="596" spans="1:7" x14ac:dyDescent="0.2">
      <c r="A596" s="259" t="s">
        <v>341</v>
      </c>
      <c r="B596" s="259" t="s">
        <v>861</v>
      </c>
      <c r="C596" s="259" t="s">
        <v>258</v>
      </c>
      <c r="D596" s="259" t="s">
        <v>818</v>
      </c>
      <c r="E596" s="259" t="str">
        <f t="shared" si="9"/>
        <v>K7610285204513294</v>
      </c>
      <c r="F596" s="260">
        <v>0</v>
      </c>
      <c r="G596" s="260">
        <v>36000</v>
      </c>
    </row>
    <row r="597" spans="1:7" x14ac:dyDescent="0.2">
      <c r="A597" s="259" t="s">
        <v>341</v>
      </c>
      <c r="B597" s="259" t="s">
        <v>861</v>
      </c>
      <c r="C597" s="259" t="s">
        <v>258</v>
      </c>
      <c r="D597" s="259" t="s">
        <v>833</v>
      </c>
      <c r="E597" s="259" t="str">
        <f t="shared" si="9"/>
        <v>K7610285204513512</v>
      </c>
      <c r="F597" s="260">
        <v>0</v>
      </c>
      <c r="G597" s="260">
        <v>0</v>
      </c>
    </row>
    <row r="598" spans="1:7" x14ac:dyDescent="0.2">
      <c r="A598" s="259" t="s">
        <v>341</v>
      </c>
      <c r="B598" s="259" t="s">
        <v>861</v>
      </c>
      <c r="C598" s="259" t="s">
        <v>258</v>
      </c>
      <c r="D598" s="259" t="s">
        <v>836</v>
      </c>
      <c r="E598" s="259" t="str">
        <f t="shared" si="9"/>
        <v>K7610285204513522</v>
      </c>
      <c r="F598" s="260">
        <v>0</v>
      </c>
      <c r="G598" s="260">
        <v>0</v>
      </c>
    </row>
    <row r="599" spans="1:7" x14ac:dyDescent="0.2">
      <c r="A599" s="259" t="s">
        <v>341</v>
      </c>
      <c r="B599" s="259" t="s">
        <v>861</v>
      </c>
      <c r="C599" s="259" t="s">
        <v>258</v>
      </c>
      <c r="D599" s="259" t="s">
        <v>851</v>
      </c>
      <c r="E599" s="259" t="str">
        <f t="shared" si="9"/>
        <v>K7610285204513523</v>
      </c>
      <c r="F599" s="260">
        <v>0</v>
      </c>
      <c r="G599" s="260">
        <v>0</v>
      </c>
    </row>
    <row r="600" spans="1:7" x14ac:dyDescent="0.2">
      <c r="A600" s="259" t="s">
        <v>341</v>
      </c>
      <c r="B600" s="259" t="s">
        <v>861</v>
      </c>
      <c r="C600" s="259" t="s">
        <v>258</v>
      </c>
      <c r="D600" s="259" t="s">
        <v>552</v>
      </c>
      <c r="E600" s="259" t="str">
        <f t="shared" si="9"/>
        <v>K7610285204514221</v>
      </c>
      <c r="F600" s="260">
        <v>0</v>
      </c>
      <c r="G600" s="260">
        <v>0</v>
      </c>
    </row>
    <row r="601" spans="1:7" x14ac:dyDescent="0.2">
      <c r="A601" s="259" t="s">
        <v>341</v>
      </c>
      <c r="B601" s="259" t="s">
        <v>861</v>
      </c>
      <c r="C601" s="259" t="s">
        <v>258</v>
      </c>
      <c r="D601" s="259" t="s">
        <v>824</v>
      </c>
      <c r="E601" s="259" t="str">
        <f t="shared" si="9"/>
        <v>K7610285204514227</v>
      </c>
      <c r="F601" s="260">
        <v>400000</v>
      </c>
      <c r="G601" s="260">
        <v>21875</v>
      </c>
    </row>
    <row r="602" spans="1:7" x14ac:dyDescent="0.2">
      <c r="A602" s="259" t="s">
        <v>341</v>
      </c>
      <c r="B602" s="259" t="s">
        <v>861</v>
      </c>
      <c r="C602" s="259" t="s">
        <v>258</v>
      </c>
      <c r="D602" s="259" t="s">
        <v>563</v>
      </c>
      <c r="E602" s="259" t="str">
        <f t="shared" si="9"/>
        <v>K7610285204514231</v>
      </c>
      <c r="F602" s="260">
        <v>200000</v>
      </c>
      <c r="G602" s="260">
        <v>151526.18</v>
      </c>
    </row>
    <row r="603" spans="1:7" x14ac:dyDescent="0.2">
      <c r="A603" s="259" t="s">
        <v>619</v>
      </c>
      <c r="B603" s="259" t="s">
        <v>862</v>
      </c>
      <c r="C603" s="259" t="s">
        <v>101</v>
      </c>
      <c r="D603" s="259" t="s">
        <v>526</v>
      </c>
      <c r="E603" s="259" t="str">
        <f t="shared" si="9"/>
        <v>K76108455904523111</v>
      </c>
      <c r="F603" s="260">
        <v>40000</v>
      </c>
      <c r="G603" s="260">
        <v>0</v>
      </c>
    </row>
    <row r="604" spans="1:7" x14ac:dyDescent="0.2">
      <c r="A604" s="259" t="s">
        <v>619</v>
      </c>
      <c r="B604" s="259" t="s">
        <v>862</v>
      </c>
      <c r="C604" s="259" t="s">
        <v>101</v>
      </c>
      <c r="D604" s="259" t="s">
        <v>530</v>
      </c>
      <c r="E604" s="259" t="str">
        <f t="shared" si="9"/>
        <v>K76108455904523132</v>
      </c>
      <c r="F604" s="260">
        <v>7000</v>
      </c>
      <c r="G604" s="260">
        <v>0</v>
      </c>
    </row>
    <row r="605" spans="1:7" x14ac:dyDescent="0.2">
      <c r="A605" s="259" t="s">
        <v>619</v>
      </c>
      <c r="B605" s="259" t="s">
        <v>862</v>
      </c>
      <c r="C605" s="259" t="s">
        <v>101</v>
      </c>
      <c r="D605" s="259" t="s">
        <v>510</v>
      </c>
      <c r="E605" s="259" t="str">
        <f t="shared" si="9"/>
        <v>K76108455904523211</v>
      </c>
      <c r="F605" s="260">
        <v>10000</v>
      </c>
      <c r="G605" s="260">
        <v>0</v>
      </c>
    </row>
    <row r="606" spans="1:7" x14ac:dyDescent="0.2">
      <c r="A606" s="259" t="s">
        <v>619</v>
      </c>
      <c r="B606" s="259" t="s">
        <v>862</v>
      </c>
      <c r="C606" s="259" t="s">
        <v>101</v>
      </c>
      <c r="D606" s="259" t="s">
        <v>537</v>
      </c>
      <c r="E606" s="259" t="str">
        <f t="shared" si="9"/>
        <v>K76108455904523231</v>
      </c>
      <c r="F606" s="260">
        <v>500</v>
      </c>
      <c r="G606" s="260">
        <v>0</v>
      </c>
    </row>
    <row r="607" spans="1:7" x14ac:dyDescent="0.2">
      <c r="A607" s="259" t="s">
        <v>619</v>
      </c>
      <c r="B607" s="259" t="s">
        <v>862</v>
      </c>
      <c r="C607" s="259" t="s">
        <v>101</v>
      </c>
      <c r="D607" s="259" t="s">
        <v>538</v>
      </c>
      <c r="E607" s="259" t="str">
        <f t="shared" si="9"/>
        <v>K76108455904523232</v>
      </c>
      <c r="F607" s="260">
        <v>170000</v>
      </c>
      <c r="G607" s="260">
        <v>0</v>
      </c>
    </row>
    <row r="608" spans="1:7" x14ac:dyDescent="0.2">
      <c r="A608" s="259" t="s">
        <v>619</v>
      </c>
      <c r="B608" s="259" t="s">
        <v>862</v>
      </c>
      <c r="C608" s="259" t="s">
        <v>101</v>
      </c>
      <c r="D608" s="259" t="s">
        <v>539</v>
      </c>
      <c r="E608" s="259" t="str">
        <f t="shared" si="9"/>
        <v>K76108455904523233</v>
      </c>
      <c r="F608" s="260">
        <v>1500</v>
      </c>
      <c r="G608" s="260">
        <v>0</v>
      </c>
    </row>
    <row r="609" spans="1:7" x14ac:dyDescent="0.2">
      <c r="A609" s="259" t="s">
        <v>619</v>
      </c>
      <c r="B609" s="259" t="s">
        <v>862</v>
      </c>
      <c r="C609" s="259" t="s">
        <v>101</v>
      </c>
      <c r="D609" s="259" t="s">
        <v>541</v>
      </c>
      <c r="E609" s="259" t="str">
        <f t="shared" si="9"/>
        <v>K76108455904523235</v>
      </c>
      <c r="F609" s="260">
        <v>1000</v>
      </c>
      <c r="G609" s="260">
        <v>0</v>
      </c>
    </row>
    <row r="610" spans="1:7" x14ac:dyDescent="0.2">
      <c r="A610" s="259" t="s">
        <v>619</v>
      </c>
      <c r="B610" s="259" t="s">
        <v>862</v>
      </c>
      <c r="C610" s="259" t="s">
        <v>101</v>
      </c>
      <c r="D610" s="259" t="s">
        <v>511</v>
      </c>
      <c r="E610" s="259" t="str">
        <f t="shared" si="9"/>
        <v>K76108455904523237</v>
      </c>
      <c r="F610" s="260">
        <v>135000</v>
      </c>
      <c r="G610" s="260">
        <v>0</v>
      </c>
    </row>
    <row r="611" spans="1:7" x14ac:dyDescent="0.2">
      <c r="A611" s="259" t="s">
        <v>619</v>
      </c>
      <c r="B611" s="259" t="s">
        <v>862</v>
      </c>
      <c r="C611" s="259" t="s">
        <v>101</v>
      </c>
      <c r="D611" s="259" t="s">
        <v>543</v>
      </c>
      <c r="E611" s="259" t="str">
        <f t="shared" si="9"/>
        <v>K76108455904523238</v>
      </c>
      <c r="F611" s="260">
        <v>1000</v>
      </c>
      <c r="G611" s="260">
        <v>0</v>
      </c>
    </row>
    <row r="612" spans="1:7" x14ac:dyDescent="0.2">
      <c r="A612" s="259" t="s">
        <v>619</v>
      </c>
      <c r="B612" s="259" t="s">
        <v>862</v>
      </c>
      <c r="C612" s="259" t="s">
        <v>101</v>
      </c>
      <c r="D612" s="259" t="s">
        <v>544</v>
      </c>
      <c r="E612" s="259" t="str">
        <f t="shared" si="9"/>
        <v>K76108455904523239</v>
      </c>
      <c r="F612" s="260">
        <v>10000</v>
      </c>
      <c r="G612" s="260">
        <v>0</v>
      </c>
    </row>
    <row r="613" spans="1:7" x14ac:dyDescent="0.2">
      <c r="A613" s="259" t="s">
        <v>619</v>
      </c>
      <c r="B613" s="259" t="s">
        <v>862</v>
      </c>
      <c r="C613" s="259" t="s">
        <v>101</v>
      </c>
      <c r="D613" s="259" t="s">
        <v>548</v>
      </c>
      <c r="E613" s="259" t="str">
        <f t="shared" si="9"/>
        <v>K76108455904523293</v>
      </c>
      <c r="F613" s="260">
        <v>2500</v>
      </c>
      <c r="G613" s="260">
        <v>0</v>
      </c>
    </row>
    <row r="614" spans="1:7" x14ac:dyDescent="0.2">
      <c r="A614" s="259" t="s">
        <v>619</v>
      </c>
      <c r="B614" s="259" t="s">
        <v>862</v>
      </c>
      <c r="C614" s="259" t="s">
        <v>101</v>
      </c>
      <c r="D614" s="259" t="s">
        <v>559</v>
      </c>
      <c r="E614" s="259" t="str">
        <f t="shared" si="9"/>
        <v>K76108455904524222</v>
      </c>
      <c r="F614" s="260">
        <v>270000</v>
      </c>
      <c r="G614" s="260">
        <v>0</v>
      </c>
    </row>
    <row r="615" spans="1:7" x14ac:dyDescent="0.2">
      <c r="A615" s="259" t="s">
        <v>619</v>
      </c>
      <c r="B615" s="259" t="s">
        <v>862</v>
      </c>
      <c r="C615" s="259" t="s">
        <v>101</v>
      </c>
      <c r="D615" s="259" t="s">
        <v>560</v>
      </c>
      <c r="E615" s="259" t="str">
        <f t="shared" si="9"/>
        <v>K76108455904524262</v>
      </c>
      <c r="F615" s="260">
        <v>120000</v>
      </c>
      <c r="G615" s="260">
        <v>0</v>
      </c>
    </row>
    <row r="616" spans="1:7" x14ac:dyDescent="0.2">
      <c r="A616" s="259" t="s">
        <v>613</v>
      </c>
      <c r="B616" s="259" t="s">
        <v>862</v>
      </c>
      <c r="C616" s="259" t="s">
        <v>101</v>
      </c>
      <c r="D616" s="259" t="s">
        <v>526</v>
      </c>
      <c r="E616" s="259" t="str">
        <f t="shared" si="9"/>
        <v>K81908255904523111</v>
      </c>
      <c r="F616" s="260">
        <v>0</v>
      </c>
      <c r="G616" s="260">
        <v>0</v>
      </c>
    </row>
    <row r="617" spans="1:7" x14ac:dyDescent="0.2">
      <c r="A617" s="259" t="s">
        <v>613</v>
      </c>
      <c r="B617" s="259" t="s">
        <v>862</v>
      </c>
      <c r="C617" s="259" t="s">
        <v>101</v>
      </c>
      <c r="D617" s="259" t="s">
        <v>529</v>
      </c>
      <c r="E617" s="259" t="str">
        <f t="shared" si="9"/>
        <v>K81908255904523121</v>
      </c>
      <c r="F617" s="260">
        <v>0</v>
      </c>
      <c r="G617" s="260">
        <v>0</v>
      </c>
    </row>
    <row r="618" spans="1:7" x14ac:dyDescent="0.2">
      <c r="A618" s="259" t="s">
        <v>613</v>
      </c>
      <c r="B618" s="259" t="s">
        <v>862</v>
      </c>
      <c r="C618" s="259" t="s">
        <v>101</v>
      </c>
      <c r="D618" s="259" t="s">
        <v>530</v>
      </c>
      <c r="E618" s="259" t="str">
        <f t="shared" si="9"/>
        <v>K81908255904523132</v>
      </c>
      <c r="F618" s="260">
        <v>0</v>
      </c>
      <c r="G618" s="260">
        <v>0</v>
      </c>
    </row>
    <row r="619" spans="1:7" x14ac:dyDescent="0.2">
      <c r="A619" s="259" t="s">
        <v>613</v>
      </c>
      <c r="B619" s="259" t="s">
        <v>862</v>
      </c>
      <c r="C619" s="259" t="s">
        <v>101</v>
      </c>
      <c r="D619" s="259" t="s">
        <v>510</v>
      </c>
      <c r="E619" s="259" t="str">
        <f t="shared" si="9"/>
        <v>K81908255904523211</v>
      </c>
      <c r="F619" s="260">
        <v>4000</v>
      </c>
      <c r="G619" s="260">
        <v>0</v>
      </c>
    </row>
    <row r="620" spans="1:7" x14ac:dyDescent="0.2">
      <c r="A620" s="259" t="s">
        <v>613</v>
      </c>
      <c r="B620" s="259" t="s">
        <v>862</v>
      </c>
      <c r="C620" s="259" t="s">
        <v>101</v>
      </c>
      <c r="D620" s="259" t="s">
        <v>532</v>
      </c>
      <c r="E620" s="259" t="str">
        <f t="shared" si="9"/>
        <v>K81908255904523213</v>
      </c>
      <c r="F620" s="260">
        <v>2000</v>
      </c>
      <c r="G620" s="260">
        <v>0</v>
      </c>
    </row>
    <row r="621" spans="1:7" x14ac:dyDescent="0.2">
      <c r="A621" s="259" t="s">
        <v>613</v>
      </c>
      <c r="B621" s="259" t="s">
        <v>862</v>
      </c>
      <c r="C621" s="259" t="s">
        <v>101</v>
      </c>
      <c r="D621" s="259" t="s">
        <v>535</v>
      </c>
      <c r="E621" s="259" t="str">
        <f t="shared" si="9"/>
        <v>K81908255904523223</v>
      </c>
      <c r="F621" s="260">
        <v>1000</v>
      </c>
      <c r="G621" s="260">
        <v>0</v>
      </c>
    </row>
    <row r="622" spans="1:7" x14ac:dyDescent="0.2">
      <c r="A622" s="259" t="s">
        <v>613</v>
      </c>
      <c r="B622" s="259" t="s">
        <v>862</v>
      </c>
      <c r="C622" s="259" t="s">
        <v>101</v>
      </c>
      <c r="D622" s="259" t="s">
        <v>539</v>
      </c>
      <c r="E622" s="259" t="str">
        <f t="shared" si="9"/>
        <v>K81908255904523233</v>
      </c>
      <c r="F622" s="260">
        <v>1000</v>
      </c>
      <c r="G622" s="260">
        <v>0</v>
      </c>
    </row>
    <row r="623" spans="1:7" x14ac:dyDescent="0.2">
      <c r="A623" s="259" t="s">
        <v>613</v>
      </c>
      <c r="B623" s="259" t="s">
        <v>862</v>
      </c>
      <c r="C623" s="259" t="s">
        <v>101</v>
      </c>
      <c r="D623" s="259" t="s">
        <v>511</v>
      </c>
      <c r="E623" s="259" t="str">
        <f t="shared" si="9"/>
        <v>K81908255904523237</v>
      </c>
      <c r="F623" s="260">
        <v>133800</v>
      </c>
      <c r="G623" s="260">
        <v>0</v>
      </c>
    </row>
    <row r="624" spans="1:7" x14ac:dyDescent="0.2">
      <c r="A624" s="259" t="s">
        <v>613</v>
      </c>
      <c r="B624" s="259" t="s">
        <v>862</v>
      </c>
      <c r="C624" s="259" t="s">
        <v>101</v>
      </c>
      <c r="D624" s="259" t="s">
        <v>543</v>
      </c>
      <c r="E624" s="259" t="str">
        <f t="shared" si="9"/>
        <v>K81908255904523238</v>
      </c>
      <c r="F624" s="260">
        <v>130000</v>
      </c>
      <c r="G624" s="260">
        <v>0</v>
      </c>
    </row>
    <row r="625" spans="1:7" x14ac:dyDescent="0.2">
      <c r="A625" s="259" t="s">
        <v>613</v>
      </c>
      <c r="B625" s="259" t="s">
        <v>862</v>
      </c>
      <c r="C625" s="259" t="s">
        <v>101</v>
      </c>
      <c r="D625" s="259" t="s">
        <v>548</v>
      </c>
      <c r="E625" s="259" t="str">
        <f t="shared" si="9"/>
        <v>K81908255904523293</v>
      </c>
      <c r="F625" s="260">
        <v>1500</v>
      </c>
      <c r="G625" s="260">
        <v>0</v>
      </c>
    </row>
    <row r="626" spans="1:7" x14ac:dyDescent="0.2">
      <c r="A626" s="259" t="s">
        <v>613</v>
      </c>
      <c r="B626" s="259" t="s">
        <v>862</v>
      </c>
      <c r="C626" s="259" t="s">
        <v>101</v>
      </c>
      <c r="D626" s="259" t="s">
        <v>557</v>
      </c>
      <c r="E626" s="259" t="str">
        <f t="shared" si="9"/>
        <v>K81908255904524123</v>
      </c>
      <c r="F626" s="260">
        <v>15000</v>
      </c>
      <c r="G626" s="260">
        <v>8547</v>
      </c>
    </row>
    <row r="627" spans="1:7" x14ac:dyDescent="0.2">
      <c r="A627" s="259" t="s">
        <v>613</v>
      </c>
      <c r="B627" s="259" t="s">
        <v>862</v>
      </c>
      <c r="C627" s="259" t="s">
        <v>101</v>
      </c>
      <c r="D627" s="259" t="s">
        <v>559</v>
      </c>
      <c r="E627" s="259" t="str">
        <f t="shared" si="9"/>
        <v>K81908255904524222</v>
      </c>
      <c r="F627" s="260">
        <v>150000</v>
      </c>
      <c r="G627" s="260">
        <v>0</v>
      </c>
    </row>
    <row r="628" spans="1:7" x14ac:dyDescent="0.2">
      <c r="A628" s="259" t="s">
        <v>613</v>
      </c>
      <c r="B628" s="259" t="s">
        <v>862</v>
      </c>
      <c r="C628" s="259" t="s">
        <v>101</v>
      </c>
      <c r="D628" s="259" t="s">
        <v>560</v>
      </c>
      <c r="E628" s="259" t="str">
        <f t="shared" si="9"/>
        <v>K81908255904524262</v>
      </c>
      <c r="F628" s="260">
        <v>150000</v>
      </c>
      <c r="G628" s="260">
        <v>0</v>
      </c>
    </row>
    <row r="629" spans="1:7" x14ac:dyDescent="0.2">
      <c r="A629" s="259" t="s">
        <v>614</v>
      </c>
      <c r="B629" s="259" t="s">
        <v>862</v>
      </c>
      <c r="C629" s="259" t="s">
        <v>101</v>
      </c>
      <c r="D629" s="259" t="s">
        <v>526</v>
      </c>
      <c r="E629" s="259" t="str">
        <f t="shared" si="9"/>
        <v>K81908355904523111</v>
      </c>
      <c r="F629" s="260">
        <v>5000</v>
      </c>
      <c r="G629" s="260">
        <v>0</v>
      </c>
    </row>
    <row r="630" spans="1:7" x14ac:dyDescent="0.2">
      <c r="A630" s="259" t="s">
        <v>614</v>
      </c>
      <c r="B630" s="259" t="s">
        <v>862</v>
      </c>
      <c r="C630" s="259" t="s">
        <v>101</v>
      </c>
      <c r="D630" s="259" t="s">
        <v>529</v>
      </c>
      <c r="E630" s="259" t="str">
        <f t="shared" si="9"/>
        <v>K81908355904523121</v>
      </c>
      <c r="F630" s="260">
        <v>200</v>
      </c>
      <c r="G630" s="260">
        <v>0</v>
      </c>
    </row>
    <row r="631" spans="1:7" x14ac:dyDescent="0.2">
      <c r="A631" s="259" t="s">
        <v>614</v>
      </c>
      <c r="B631" s="259" t="s">
        <v>862</v>
      </c>
      <c r="C631" s="259" t="s">
        <v>101</v>
      </c>
      <c r="D631" s="259" t="s">
        <v>530</v>
      </c>
      <c r="E631" s="259" t="str">
        <f t="shared" si="9"/>
        <v>K81908355904523132</v>
      </c>
      <c r="F631" s="260">
        <v>1000</v>
      </c>
      <c r="G631" s="260">
        <v>0</v>
      </c>
    </row>
    <row r="632" spans="1:7" x14ac:dyDescent="0.2">
      <c r="A632" s="259" t="s">
        <v>614</v>
      </c>
      <c r="B632" s="259" t="s">
        <v>862</v>
      </c>
      <c r="C632" s="259" t="s">
        <v>101</v>
      </c>
      <c r="D632" s="259" t="s">
        <v>510</v>
      </c>
      <c r="E632" s="259" t="str">
        <f t="shared" si="9"/>
        <v>K81908355904523211</v>
      </c>
      <c r="F632" s="260">
        <v>2000</v>
      </c>
      <c r="G632" s="260">
        <v>0</v>
      </c>
    </row>
    <row r="633" spans="1:7" x14ac:dyDescent="0.2">
      <c r="A633" s="259" t="s">
        <v>614</v>
      </c>
      <c r="B633" s="259" t="s">
        <v>862</v>
      </c>
      <c r="C633" s="259" t="s">
        <v>101</v>
      </c>
      <c r="D633" s="259" t="s">
        <v>532</v>
      </c>
      <c r="E633" s="259" t="str">
        <f t="shared" si="9"/>
        <v>K81908355904523213</v>
      </c>
      <c r="F633" s="260">
        <v>0</v>
      </c>
      <c r="G633" s="260">
        <v>0</v>
      </c>
    </row>
    <row r="634" spans="1:7" x14ac:dyDescent="0.2">
      <c r="A634" s="259" t="s">
        <v>614</v>
      </c>
      <c r="B634" s="259" t="s">
        <v>862</v>
      </c>
      <c r="C634" s="259" t="s">
        <v>101</v>
      </c>
      <c r="D634" s="259" t="s">
        <v>539</v>
      </c>
      <c r="E634" s="259" t="str">
        <f t="shared" si="9"/>
        <v>K81908355904523233</v>
      </c>
      <c r="F634" s="260">
        <v>750</v>
      </c>
      <c r="G634" s="260">
        <v>0</v>
      </c>
    </row>
    <row r="635" spans="1:7" x14ac:dyDescent="0.2">
      <c r="A635" s="259" t="s">
        <v>614</v>
      </c>
      <c r="B635" s="259" t="s">
        <v>862</v>
      </c>
      <c r="C635" s="259" t="s">
        <v>101</v>
      </c>
      <c r="D635" s="259" t="s">
        <v>511</v>
      </c>
      <c r="E635" s="259" t="str">
        <f t="shared" si="9"/>
        <v>K81908355904523237</v>
      </c>
      <c r="F635" s="260">
        <v>6750</v>
      </c>
      <c r="G635" s="260">
        <v>0</v>
      </c>
    </row>
    <row r="636" spans="1:7" x14ac:dyDescent="0.2">
      <c r="A636" s="259" t="s">
        <v>614</v>
      </c>
      <c r="B636" s="259" t="s">
        <v>862</v>
      </c>
      <c r="C636" s="259" t="s">
        <v>101</v>
      </c>
      <c r="D636" s="259" t="s">
        <v>548</v>
      </c>
      <c r="E636" s="259" t="str">
        <f t="shared" si="9"/>
        <v>K81908355904523293</v>
      </c>
      <c r="F636" s="260">
        <v>500</v>
      </c>
      <c r="G636" s="260">
        <v>0</v>
      </c>
    </row>
    <row r="637" spans="1:7" x14ac:dyDescent="0.2">
      <c r="A637" s="259" t="s">
        <v>631</v>
      </c>
      <c r="B637" s="259" t="s">
        <v>862</v>
      </c>
      <c r="C637" s="259" t="s">
        <v>258</v>
      </c>
      <c r="D637" s="259" t="s">
        <v>526</v>
      </c>
      <c r="E637" s="259" t="str">
        <f t="shared" si="9"/>
        <v>T58708455904513111</v>
      </c>
      <c r="F637" s="260">
        <v>14063</v>
      </c>
      <c r="G637" s="260">
        <v>8202.0499999999993</v>
      </c>
    </row>
    <row r="638" spans="1:7" x14ac:dyDescent="0.2">
      <c r="A638" s="259" t="s">
        <v>631</v>
      </c>
      <c r="B638" s="259" t="s">
        <v>862</v>
      </c>
      <c r="C638" s="259" t="s">
        <v>258</v>
      </c>
      <c r="D638" s="259" t="s">
        <v>530</v>
      </c>
      <c r="E638" s="259" t="str">
        <f t="shared" si="9"/>
        <v>T58708455904513132</v>
      </c>
      <c r="F638" s="260">
        <v>2481</v>
      </c>
      <c r="G638" s="260">
        <v>1353.33</v>
      </c>
    </row>
    <row r="639" spans="1:7" x14ac:dyDescent="0.2">
      <c r="A639" s="259" t="s">
        <v>631</v>
      </c>
      <c r="B639" s="259" t="s">
        <v>862</v>
      </c>
      <c r="C639" s="259" t="s">
        <v>258</v>
      </c>
      <c r="D639" s="259" t="s">
        <v>510</v>
      </c>
      <c r="E639" s="259" t="str">
        <f t="shared" si="9"/>
        <v>T58708455904513211</v>
      </c>
      <c r="F639" s="260">
        <v>3800</v>
      </c>
      <c r="G639" s="260">
        <v>0</v>
      </c>
    </row>
    <row r="640" spans="1:7" x14ac:dyDescent="0.2">
      <c r="A640" s="259" t="s">
        <v>631</v>
      </c>
      <c r="B640" s="259" t="s">
        <v>862</v>
      </c>
      <c r="C640" s="259" t="s">
        <v>258</v>
      </c>
      <c r="D640" s="259" t="s">
        <v>532</v>
      </c>
      <c r="E640" s="259" t="str">
        <f t="shared" si="9"/>
        <v>T58708455904513213</v>
      </c>
      <c r="F640" s="260">
        <v>1600</v>
      </c>
      <c r="G640" s="260">
        <v>0</v>
      </c>
    </row>
    <row r="641" spans="1:7" x14ac:dyDescent="0.2">
      <c r="A641" s="259" t="s">
        <v>631</v>
      </c>
      <c r="B641" s="259" t="s">
        <v>862</v>
      </c>
      <c r="C641" s="259" t="s">
        <v>258</v>
      </c>
      <c r="D641" s="259" t="s">
        <v>511</v>
      </c>
      <c r="E641" s="259" t="str">
        <f t="shared" si="9"/>
        <v>T58708455904513237</v>
      </c>
      <c r="F641" s="260">
        <v>60000</v>
      </c>
      <c r="G641" s="260">
        <v>6560</v>
      </c>
    </row>
    <row r="642" spans="1:7" x14ac:dyDescent="0.2">
      <c r="A642" s="259" t="s">
        <v>631</v>
      </c>
      <c r="B642" s="259" t="s">
        <v>862</v>
      </c>
      <c r="C642" s="259" t="s">
        <v>258</v>
      </c>
      <c r="D642" s="259" t="s">
        <v>824</v>
      </c>
      <c r="E642" s="259" t="str">
        <f t="shared" si="9"/>
        <v>T58708455904514227</v>
      </c>
      <c r="F642" s="260">
        <v>59200</v>
      </c>
      <c r="G642" s="260">
        <v>0</v>
      </c>
    </row>
    <row r="643" spans="1:7" x14ac:dyDescent="0.2">
      <c r="A643" s="259" t="s">
        <v>654</v>
      </c>
      <c r="B643" s="259" t="s">
        <v>862</v>
      </c>
      <c r="C643" s="259" t="s">
        <v>31</v>
      </c>
      <c r="D643" s="259" t="s">
        <v>526</v>
      </c>
      <c r="E643" s="259" t="str">
        <f t="shared" ref="E643:E706" si="10">CONCATENATE(A643,B643,C643,D643)</f>
        <v>T75404055904903111</v>
      </c>
      <c r="F643" s="260">
        <v>0</v>
      </c>
      <c r="G643" s="260">
        <v>0</v>
      </c>
    </row>
    <row r="644" spans="1:7" x14ac:dyDescent="0.2">
      <c r="A644" s="259" t="s">
        <v>654</v>
      </c>
      <c r="B644" s="259" t="s">
        <v>862</v>
      </c>
      <c r="C644" s="259" t="s">
        <v>31</v>
      </c>
      <c r="D644" s="259" t="s">
        <v>528</v>
      </c>
      <c r="E644" s="259" t="str">
        <f t="shared" si="10"/>
        <v>T75404055904903113</v>
      </c>
      <c r="F644" s="260">
        <v>0</v>
      </c>
      <c r="G644" s="260">
        <v>0</v>
      </c>
    </row>
    <row r="645" spans="1:7" x14ac:dyDescent="0.2">
      <c r="A645" s="259" t="s">
        <v>654</v>
      </c>
      <c r="B645" s="259" t="s">
        <v>862</v>
      </c>
      <c r="C645" s="259" t="s">
        <v>31</v>
      </c>
      <c r="D645" s="259" t="s">
        <v>529</v>
      </c>
      <c r="E645" s="259" t="str">
        <f t="shared" si="10"/>
        <v>T75404055904903121</v>
      </c>
      <c r="F645" s="260">
        <v>0</v>
      </c>
      <c r="G645" s="260">
        <v>0</v>
      </c>
    </row>
    <row r="646" spans="1:7" x14ac:dyDescent="0.2">
      <c r="A646" s="259" t="s">
        <v>654</v>
      </c>
      <c r="B646" s="259" t="s">
        <v>862</v>
      </c>
      <c r="C646" s="259" t="s">
        <v>31</v>
      </c>
      <c r="D646" s="259" t="s">
        <v>530</v>
      </c>
      <c r="E646" s="259" t="str">
        <f t="shared" si="10"/>
        <v>T75404055904903132</v>
      </c>
      <c r="F646" s="260">
        <v>0</v>
      </c>
      <c r="G646" s="260">
        <v>0</v>
      </c>
    </row>
    <row r="647" spans="1:7" x14ac:dyDescent="0.2">
      <c r="A647" s="259" t="s">
        <v>654</v>
      </c>
      <c r="B647" s="259" t="s">
        <v>862</v>
      </c>
      <c r="C647" s="259" t="s">
        <v>31</v>
      </c>
      <c r="D647" s="259" t="s">
        <v>510</v>
      </c>
      <c r="E647" s="259" t="str">
        <f t="shared" si="10"/>
        <v>T75404055904903211</v>
      </c>
      <c r="F647" s="260">
        <v>0</v>
      </c>
      <c r="G647" s="260">
        <v>0</v>
      </c>
    </row>
    <row r="648" spans="1:7" x14ac:dyDescent="0.2">
      <c r="A648" s="259" t="s">
        <v>654</v>
      </c>
      <c r="B648" s="259" t="s">
        <v>862</v>
      </c>
      <c r="C648" s="259" t="s">
        <v>31</v>
      </c>
      <c r="D648" s="259" t="s">
        <v>531</v>
      </c>
      <c r="E648" s="259" t="str">
        <f t="shared" si="10"/>
        <v>T75404055904903212</v>
      </c>
      <c r="F648" s="260">
        <v>0</v>
      </c>
      <c r="G648" s="260">
        <v>0</v>
      </c>
    </row>
    <row r="649" spans="1:7" x14ac:dyDescent="0.2">
      <c r="A649" s="259" t="s">
        <v>654</v>
      </c>
      <c r="B649" s="259" t="s">
        <v>862</v>
      </c>
      <c r="C649" s="259" t="s">
        <v>31</v>
      </c>
      <c r="D649" s="259" t="s">
        <v>532</v>
      </c>
      <c r="E649" s="259" t="str">
        <f t="shared" si="10"/>
        <v>T75404055904903213</v>
      </c>
      <c r="F649" s="260">
        <v>0</v>
      </c>
      <c r="G649" s="260">
        <v>0</v>
      </c>
    </row>
    <row r="650" spans="1:7" x14ac:dyDescent="0.2">
      <c r="A650" s="259" t="s">
        <v>654</v>
      </c>
      <c r="B650" s="259" t="s">
        <v>862</v>
      </c>
      <c r="C650" s="259" t="s">
        <v>31</v>
      </c>
      <c r="D650" s="259" t="s">
        <v>534</v>
      </c>
      <c r="E650" s="259" t="str">
        <f t="shared" si="10"/>
        <v>T75404055904903221</v>
      </c>
      <c r="F650" s="260">
        <v>0</v>
      </c>
      <c r="G650" s="260">
        <v>0</v>
      </c>
    </row>
    <row r="651" spans="1:7" x14ac:dyDescent="0.2">
      <c r="A651" s="259" t="s">
        <v>654</v>
      </c>
      <c r="B651" s="259" t="s">
        <v>862</v>
      </c>
      <c r="C651" s="259" t="s">
        <v>31</v>
      </c>
      <c r="D651" s="259" t="s">
        <v>537</v>
      </c>
      <c r="E651" s="259" t="str">
        <f t="shared" si="10"/>
        <v>T75404055904903231</v>
      </c>
      <c r="F651" s="260">
        <v>0</v>
      </c>
      <c r="G651" s="260">
        <v>0</v>
      </c>
    </row>
    <row r="652" spans="1:7" x14ac:dyDescent="0.2">
      <c r="A652" s="259" t="s">
        <v>654</v>
      </c>
      <c r="B652" s="259" t="s">
        <v>862</v>
      </c>
      <c r="C652" s="259" t="s">
        <v>31</v>
      </c>
      <c r="D652" s="259" t="s">
        <v>538</v>
      </c>
      <c r="E652" s="259" t="str">
        <f t="shared" si="10"/>
        <v>T75404055904903232</v>
      </c>
      <c r="F652" s="260">
        <v>0</v>
      </c>
      <c r="G652" s="260">
        <v>0</v>
      </c>
    </row>
    <row r="653" spans="1:7" x14ac:dyDescent="0.2">
      <c r="A653" s="259" t="s">
        <v>654</v>
      </c>
      <c r="B653" s="259" t="s">
        <v>862</v>
      </c>
      <c r="C653" s="259" t="s">
        <v>31</v>
      </c>
      <c r="D653" s="259" t="s">
        <v>539</v>
      </c>
      <c r="E653" s="259" t="str">
        <f t="shared" si="10"/>
        <v>T75404055904903233</v>
      </c>
      <c r="F653" s="260">
        <v>0</v>
      </c>
      <c r="G653" s="260">
        <v>0</v>
      </c>
    </row>
    <row r="654" spans="1:7" x14ac:dyDescent="0.2">
      <c r="A654" s="259" t="s">
        <v>654</v>
      </c>
      <c r="B654" s="259" t="s">
        <v>862</v>
      </c>
      <c r="C654" s="259" t="s">
        <v>31</v>
      </c>
      <c r="D654" s="259" t="s">
        <v>541</v>
      </c>
      <c r="E654" s="259" t="str">
        <f t="shared" si="10"/>
        <v>T75404055904903235</v>
      </c>
      <c r="F654" s="260">
        <v>0</v>
      </c>
      <c r="G654" s="260">
        <v>0</v>
      </c>
    </row>
    <row r="655" spans="1:7" x14ac:dyDescent="0.2">
      <c r="A655" s="259" t="s">
        <v>654</v>
      </c>
      <c r="B655" s="259" t="s">
        <v>862</v>
      </c>
      <c r="C655" s="259" t="s">
        <v>31</v>
      </c>
      <c r="D655" s="259" t="s">
        <v>511</v>
      </c>
      <c r="E655" s="259" t="str">
        <f t="shared" si="10"/>
        <v>T75404055904903237</v>
      </c>
      <c r="F655" s="260">
        <v>0</v>
      </c>
      <c r="G655" s="260">
        <v>0</v>
      </c>
    </row>
    <row r="656" spans="1:7" x14ac:dyDescent="0.2">
      <c r="A656" s="259" t="s">
        <v>654</v>
      </c>
      <c r="B656" s="259" t="s">
        <v>862</v>
      </c>
      <c r="C656" s="259" t="s">
        <v>31</v>
      </c>
      <c r="D656" s="259" t="s">
        <v>543</v>
      </c>
      <c r="E656" s="259" t="str">
        <f t="shared" si="10"/>
        <v>T75404055904903238</v>
      </c>
      <c r="F656" s="260">
        <v>0</v>
      </c>
      <c r="G656" s="260">
        <v>0</v>
      </c>
    </row>
    <row r="657" spans="1:7" x14ac:dyDescent="0.2">
      <c r="A657" s="259" t="s">
        <v>654</v>
      </c>
      <c r="B657" s="259" t="s">
        <v>862</v>
      </c>
      <c r="C657" s="259" t="s">
        <v>31</v>
      </c>
      <c r="D657" s="259" t="s">
        <v>544</v>
      </c>
      <c r="E657" s="259" t="str">
        <f t="shared" si="10"/>
        <v>T75404055904903239</v>
      </c>
      <c r="F657" s="260">
        <v>0</v>
      </c>
      <c r="G657" s="260">
        <v>0</v>
      </c>
    </row>
    <row r="658" spans="1:7" x14ac:dyDescent="0.2">
      <c r="A658" s="259" t="s">
        <v>654</v>
      </c>
      <c r="B658" s="259" t="s">
        <v>862</v>
      </c>
      <c r="C658" s="259" t="s">
        <v>31</v>
      </c>
      <c r="D658" s="259" t="s">
        <v>545</v>
      </c>
      <c r="E658" s="259" t="str">
        <f t="shared" si="10"/>
        <v>T75404055904903241</v>
      </c>
      <c r="F658" s="260">
        <v>0</v>
      </c>
      <c r="G658" s="260">
        <v>0</v>
      </c>
    </row>
    <row r="659" spans="1:7" x14ac:dyDescent="0.2">
      <c r="A659" s="259" t="s">
        <v>654</v>
      </c>
      <c r="B659" s="259" t="s">
        <v>862</v>
      </c>
      <c r="C659" s="259" t="s">
        <v>31</v>
      </c>
      <c r="D659" s="259" t="s">
        <v>548</v>
      </c>
      <c r="E659" s="259" t="str">
        <f t="shared" si="10"/>
        <v>T75404055904903293</v>
      </c>
      <c r="F659" s="260">
        <v>0</v>
      </c>
      <c r="G659" s="260">
        <v>0</v>
      </c>
    </row>
    <row r="660" spans="1:7" x14ac:dyDescent="0.2">
      <c r="A660" s="259" t="s">
        <v>654</v>
      </c>
      <c r="B660" s="259" t="s">
        <v>862</v>
      </c>
      <c r="C660" s="259" t="s">
        <v>31</v>
      </c>
      <c r="D660" s="259" t="s">
        <v>559</v>
      </c>
      <c r="E660" s="259" t="str">
        <f t="shared" si="10"/>
        <v>T75404055904904222</v>
      </c>
      <c r="F660" s="260">
        <v>0</v>
      </c>
      <c r="G660" s="260">
        <v>0</v>
      </c>
    </row>
    <row r="661" spans="1:7" x14ac:dyDescent="0.2">
      <c r="A661" s="259" t="s">
        <v>654</v>
      </c>
      <c r="B661" s="259" t="s">
        <v>862</v>
      </c>
      <c r="C661" s="259" t="s">
        <v>31</v>
      </c>
      <c r="D661" s="259" t="s">
        <v>824</v>
      </c>
      <c r="E661" s="259" t="str">
        <f t="shared" si="10"/>
        <v>T75404055904904227</v>
      </c>
      <c r="F661" s="260">
        <v>0</v>
      </c>
      <c r="G661" s="260">
        <v>0</v>
      </c>
    </row>
    <row r="662" spans="1:7" x14ac:dyDescent="0.2">
      <c r="A662" s="259" t="s">
        <v>621</v>
      </c>
      <c r="B662" s="259" t="s">
        <v>862</v>
      </c>
      <c r="C662" s="259" t="s">
        <v>258</v>
      </c>
      <c r="D662" s="259" t="s">
        <v>526</v>
      </c>
      <c r="E662" s="259" t="str">
        <f t="shared" si="10"/>
        <v>T81907755904513111</v>
      </c>
      <c r="F662" s="260">
        <v>100</v>
      </c>
      <c r="G662" s="260">
        <v>0</v>
      </c>
    </row>
    <row r="663" spans="1:7" x14ac:dyDescent="0.2">
      <c r="A663" s="259" t="s">
        <v>621</v>
      </c>
      <c r="B663" s="259" t="s">
        <v>862</v>
      </c>
      <c r="C663" s="259" t="s">
        <v>258</v>
      </c>
      <c r="D663" s="259" t="s">
        <v>530</v>
      </c>
      <c r="E663" s="259" t="str">
        <f t="shared" si="10"/>
        <v>T81907755904513132</v>
      </c>
      <c r="F663" s="260">
        <v>100</v>
      </c>
      <c r="G663" s="260">
        <v>0</v>
      </c>
    </row>
    <row r="664" spans="1:7" x14ac:dyDescent="0.2">
      <c r="A664" s="259" t="s">
        <v>621</v>
      </c>
      <c r="B664" s="259" t="s">
        <v>862</v>
      </c>
      <c r="C664" s="259" t="s">
        <v>258</v>
      </c>
      <c r="D664" s="259" t="s">
        <v>510</v>
      </c>
      <c r="E664" s="259" t="str">
        <f t="shared" si="10"/>
        <v>T81907755904513211</v>
      </c>
      <c r="F664" s="260">
        <v>2000</v>
      </c>
      <c r="G664" s="260">
        <v>0</v>
      </c>
    </row>
    <row r="665" spans="1:7" x14ac:dyDescent="0.2">
      <c r="A665" s="259" t="s">
        <v>621</v>
      </c>
      <c r="B665" s="259" t="s">
        <v>862</v>
      </c>
      <c r="C665" s="259" t="s">
        <v>258</v>
      </c>
      <c r="D665" s="259" t="s">
        <v>532</v>
      </c>
      <c r="E665" s="259" t="str">
        <f t="shared" si="10"/>
        <v>T81907755904513213</v>
      </c>
      <c r="F665" s="260">
        <v>3000</v>
      </c>
      <c r="G665" s="260">
        <v>0</v>
      </c>
    </row>
    <row r="666" spans="1:7" x14ac:dyDescent="0.2">
      <c r="A666" s="259" t="s">
        <v>621</v>
      </c>
      <c r="B666" s="259" t="s">
        <v>862</v>
      </c>
      <c r="C666" s="259" t="s">
        <v>258</v>
      </c>
      <c r="D666" s="259" t="s">
        <v>511</v>
      </c>
      <c r="E666" s="259" t="str">
        <f t="shared" si="10"/>
        <v>T81907755904513237</v>
      </c>
      <c r="F666" s="260">
        <v>35000</v>
      </c>
      <c r="G666" s="260">
        <v>0</v>
      </c>
    </row>
    <row r="667" spans="1:7" x14ac:dyDescent="0.2">
      <c r="A667" s="259" t="s">
        <v>621</v>
      </c>
      <c r="B667" s="259" t="s">
        <v>862</v>
      </c>
      <c r="C667" s="259" t="s">
        <v>258</v>
      </c>
      <c r="D667" s="259" t="s">
        <v>863</v>
      </c>
      <c r="E667" s="259" t="str">
        <f t="shared" si="10"/>
        <v>T81907755904513681</v>
      </c>
      <c r="F667" s="260">
        <v>1000</v>
      </c>
      <c r="G667" s="260">
        <v>0</v>
      </c>
    </row>
    <row r="668" spans="1:7" x14ac:dyDescent="0.2">
      <c r="A668" s="259" t="s">
        <v>621</v>
      </c>
      <c r="B668" s="259" t="s">
        <v>862</v>
      </c>
      <c r="C668" s="259" t="s">
        <v>258</v>
      </c>
      <c r="D668" s="259" t="s">
        <v>860</v>
      </c>
      <c r="E668" s="259" t="str">
        <f t="shared" si="10"/>
        <v>T81907755904513682</v>
      </c>
      <c r="F668" s="260">
        <v>32600</v>
      </c>
      <c r="G668" s="260">
        <v>0</v>
      </c>
    </row>
    <row r="669" spans="1:7" x14ac:dyDescent="0.2">
      <c r="A669" s="259" t="s">
        <v>615</v>
      </c>
      <c r="B669" s="259" t="s">
        <v>862</v>
      </c>
      <c r="C669" s="259" t="s">
        <v>101</v>
      </c>
      <c r="D669" s="259" t="s">
        <v>526</v>
      </c>
      <c r="E669" s="259" t="str">
        <f t="shared" si="10"/>
        <v>T82008355904523111</v>
      </c>
      <c r="F669" s="260">
        <v>29000</v>
      </c>
      <c r="G669" s="260">
        <v>15999.08</v>
      </c>
    </row>
    <row r="670" spans="1:7" x14ac:dyDescent="0.2">
      <c r="A670" s="259" t="s">
        <v>615</v>
      </c>
      <c r="B670" s="259" t="s">
        <v>862</v>
      </c>
      <c r="C670" s="259" t="s">
        <v>101</v>
      </c>
      <c r="D670" s="259" t="s">
        <v>529</v>
      </c>
      <c r="E670" s="259" t="str">
        <f t="shared" si="10"/>
        <v>T82008355904523121</v>
      </c>
      <c r="F670" s="260">
        <v>1000</v>
      </c>
      <c r="G670" s="260">
        <v>0</v>
      </c>
    </row>
    <row r="671" spans="1:7" x14ac:dyDescent="0.2">
      <c r="A671" s="259" t="s">
        <v>615</v>
      </c>
      <c r="B671" s="259" t="s">
        <v>862</v>
      </c>
      <c r="C671" s="259" t="s">
        <v>101</v>
      </c>
      <c r="D671" s="259" t="s">
        <v>530</v>
      </c>
      <c r="E671" s="259" t="str">
        <f t="shared" si="10"/>
        <v>T82008355904523132</v>
      </c>
      <c r="F671" s="260">
        <v>5000</v>
      </c>
      <c r="G671" s="260">
        <v>2623.96</v>
      </c>
    </row>
    <row r="672" spans="1:7" x14ac:dyDescent="0.2">
      <c r="A672" s="259" t="s">
        <v>615</v>
      </c>
      <c r="B672" s="259" t="s">
        <v>862</v>
      </c>
      <c r="C672" s="259" t="s">
        <v>101</v>
      </c>
      <c r="D672" s="259" t="s">
        <v>510</v>
      </c>
      <c r="E672" s="259" t="str">
        <f t="shared" si="10"/>
        <v>T82008355904523211</v>
      </c>
      <c r="F672" s="260">
        <v>5500</v>
      </c>
      <c r="G672" s="260">
        <v>317.27</v>
      </c>
    </row>
    <row r="673" spans="1:7" x14ac:dyDescent="0.2">
      <c r="A673" s="259" t="s">
        <v>615</v>
      </c>
      <c r="B673" s="259" t="s">
        <v>862</v>
      </c>
      <c r="C673" s="259" t="s">
        <v>101</v>
      </c>
      <c r="D673" s="259" t="s">
        <v>537</v>
      </c>
      <c r="E673" s="259" t="str">
        <f t="shared" si="10"/>
        <v>T82008355904523231</v>
      </c>
      <c r="F673" s="260">
        <v>10200</v>
      </c>
      <c r="G673" s="260">
        <v>0</v>
      </c>
    </row>
    <row r="674" spans="1:7" x14ac:dyDescent="0.2">
      <c r="A674" s="259" t="s">
        <v>615</v>
      </c>
      <c r="B674" s="259" t="s">
        <v>862</v>
      </c>
      <c r="C674" s="259" t="s">
        <v>101</v>
      </c>
      <c r="D674" s="259" t="s">
        <v>539</v>
      </c>
      <c r="E674" s="259" t="str">
        <f t="shared" si="10"/>
        <v>T82008355904523233</v>
      </c>
      <c r="F674" s="260">
        <v>900</v>
      </c>
      <c r="G674" s="260">
        <v>0</v>
      </c>
    </row>
    <row r="675" spans="1:7" x14ac:dyDescent="0.2">
      <c r="A675" s="259" t="s">
        <v>615</v>
      </c>
      <c r="B675" s="259" t="s">
        <v>862</v>
      </c>
      <c r="C675" s="259" t="s">
        <v>101</v>
      </c>
      <c r="D675" s="259" t="s">
        <v>541</v>
      </c>
      <c r="E675" s="259" t="str">
        <f t="shared" si="10"/>
        <v>T82008355904523235</v>
      </c>
      <c r="F675" s="260">
        <v>25500</v>
      </c>
      <c r="G675" s="260">
        <v>0</v>
      </c>
    </row>
    <row r="676" spans="1:7" x14ac:dyDescent="0.2">
      <c r="A676" s="259" t="s">
        <v>615</v>
      </c>
      <c r="B676" s="259" t="s">
        <v>862</v>
      </c>
      <c r="C676" s="259" t="s">
        <v>101</v>
      </c>
      <c r="D676" s="259" t="s">
        <v>511</v>
      </c>
      <c r="E676" s="259" t="str">
        <f t="shared" si="10"/>
        <v>T82008355904523237</v>
      </c>
      <c r="F676" s="260">
        <v>8800</v>
      </c>
      <c r="G676" s="260">
        <v>4937.5600000000004</v>
      </c>
    </row>
    <row r="677" spans="1:7" x14ac:dyDescent="0.2">
      <c r="A677" s="259" t="s">
        <v>615</v>
      </c>
      <c r="B677" s="259" t="s">
        <v>862</v>
      </c>
      <c r="C677" s="259" t="s">
        <v>101</v>
      </c>
      <c r="D677" s="259" t="s">
        <v>548</v>
      </c>
      <c r="E677" s="259" t="str">
        <f t="shared" si="10"/>
        <v>T82008355904523293</v>
      </c>
      <c r="F677" s="260">
        <v>30600</v>
      </c>
      <c r="G677" s="260">
        <v>0</v>
      </c>
    </row>
    <row r="678" spans="1:7" x14ac:dyDescent="0.2">
      <c r="A678" s="259" t="s">
        <v>646</v>
      </c>
      <c r="B678" s="259" t="s">
        <v>862</v>
      </c>
      <c r="C678" s="259" t="s">
        <v>270</v>
      </c>
      <c r="D678" s="259" t="s">
        <v>526</v>
      </c>
      <c r="E678" s="259" t="str">
        <f t="shared" si="10"/>
        <v>T82107955904533111</v>
      </c>
      <c r="F678" s="260">
        <v>0</v>
      </c>
      <c r="G678" s="260">
        <v>0</v>
      </c>
    </row>
    <row r="679" spans="1:7" x14ac:dyDescent="0.2">
      <c r="A679" s="259" t="s">
        <v>646</v>
      </c>
      <c r="B679" s="259" t="s">
        <v>862</v>
      </c>
      <c r="C679" s="259" t="s">
        <v>270</v>
      </c>
      <c r="D679" s="259" t="s">
        <v>530</v>
      </c>
      <c r="E679" s="259" t="str">
        <f t="shared" si="10"/>
        <v>T82107955904533132</v>
      </c>
      <c r="F679" s="260">
        <v>0</v>
      </c>
      <c r="G679" s="260">
        <v>0</v>
      </c>
    </row>
    <row r="680" spans="1:7" x14ac:dyDescent="0.2">
      <c r="A680" s="259" t="s">
        <v>646</v>
      </c>
      <c r="B680" s="259" t="s">
        <v>862</v>
      </c>
      <c r="C680" s="259" t="s">
        <v>270</v>
      </c>
      <c r="D680" s="259" t="s">
        <v>510</v>
      </c>
      <c r="E680" s="259" t="str">
        <f t="shared" si="10"/>
        <v>T82107955904533211</v>
      </c>
      <c r="F680" s="260">
        <v>0</v>
      </c>
      <c r="G680" s="260">
        <v>0</v>
      </c>
    </row>
    <row r="681" spans="1:7" x14ac:dyDescent="0.2">
      <c r="A681" s="259" t="s">
        <v>646</v>
      </c>
      <c r="B681" s="259" t="s">
        <v>862</v>
      </c>
      <c r="C681" s="259" t="s">
        <v>270</v>
      </c>
      <c r="D681" s="259" t="s">
        <v>535</v>
      </c>
      <c r="E681" s="259" t="str">
        <f t="shared" si="10"/>
        <v>T82107955904533223</v>
      </c>
      <c r="F681" s="260">
        <v>0</v>
      </c>
      <c r="G681" s="260">
        <v>0</v>
      </c>
    </row>
    <row r="682" spans="1:7" x14ac:dyDescent="0.2">
      <c r="A682" s="259" t="s">
        <v>646</v>
      </c>
      <c r="B682" s="259" t="s">
        <v>862</v>
      </c>
      <c r="C682" s="259" t="s">
        <v>270</v>
      </c>
      <c r="D682" s="259" t="s">
        <v>539</v>
      </c>
      <c r="E682" s="259" t="str">
        <f t="shared" si="10"/>
        <v>T82107955904533233</v>
      </c>
      <c r="F682" s="260">
        <v>0</v>
      </c>
      <c r="G682" s="260">
        <v>0</v>
      </c>
    </row>
    <row r="683" spans="1:7" x14ac:dyDescent="0.2">
      <c r="A683" s="259" t="s">
        <v>646</v>
      </c>
      <c r="B683" s="259" t="s">
        <v>862</v>
      </c>
      <c r="C683" s="259" t="s">
        <v>270</v>
      </c>
      <c r="D683" s="259" t="s">
        <v>511</v>
      </c>
      <c r="E683" s="259" t="str">
        <f t="shared" si="10"/>
        <v>T82107955904533237</v>
      </c>
      <c r="F683" s="260">
        <v>0</v>
      </c>
      <c r="G683" s="260">
        <v>0</v>
      </c>
    </row>
    <row r="684" spans="1:7" x14ac:dyDescent="0.2">
      <c r="A684" s="259" t="s">
        <v>646</v>
      </c>
      <c r="B684" s="259" t="s">
        <v>862</v>
      </c>
      <c r="C684" s="259" t="s">
        <v>270</v>
      </c>
      <c r="D684" s="259" t="s">
        <v>548</v>
      </c>
      <c r="E684" s="259" t="str">
        <f t="shared" si="10"/>
        <v>T82107955904533293</v>
      </c>
      <c r="F684" s="260">
        <v>0</v>
      </c>
      <c r="G684" s="260">
        <v>0</v>
      </c>
    </row>
    <row r="685" spans="1:7" x14ac:dyDescent="0.2">
      <c r="A685" s="259" t="s">
        <v>646</v>
      </c>
      <c r="B685" s="259" t="s">
        <v>862</v>
      </c>
      <c r="C685" s="259" t="s">
        <v>270</v>
      </c>
      <c r="D685" s="259" t="s">
        <v>851</v>
      </c>
      <c r="E685" s="259" t="str">
        <f t="shared" si="10"/>
        <v>T82107955904533523</v>
      </c>
      <c r="F685" s="260">
        <v>0</v>
      </c>
      <c r="G685" s="260">
        <v>0</v>
      </c>
    </row>
    <row r="686" spans="1:7" x14ac:dyDescent="0.2">
      <c r="A686" s="259" t="s">
        <v>646</v>
      </c>
      <c r="B686" s="259" t="s">
        <v>862</v>
      </c>
      <c r="C686" s="259" t="s">
        <v>270</v>
      </c>
      <c r="D686" s="259" t="s">
        <v>825</v>
      </c>
      <c r="E686" s="259" t="str">
        <f t="shared" si="10"/>
        <v>T82107955904533611</v>
      </c>
      <c r="F686" s="260">
        <v>0</v>
      </c>
      <c r="G686" s="260">
        <v>0</v>
      </c>
    </row>
    <row r="687" spans="1:7" x14ac:dyDescent="0.2">
      <c r="A687" s="259" t="s">
        <v>630</v>
      </c>
      <c r="B687" s="259" t="s">
        <v>862</v>
      </c>
      <c r="C687" s="259" t="s">
        <v>258</v>
      </c>
      <c r="D687" s="259" t="s">
        <v>526</v>
      </c>
      <c r="E687" s="259" t="str">
        <f t="shared" si="10"/>
        <v>T82108355904513111</v>
      </c>
      <c r="F687" s="260">
        <v>0</v>
      </c>
      <c r="G687" s="260">
        <v>0</v>
      </c>
    </row>
    <row r="688" spans="1:7" x14ac:dyDescent="0.2">
      <c r="A688" s="259" t="s">
        <v>630</v>
      </c>
      <c r="B688" s="259" t="s">
        <v>862</v>
      </c>
      <c r="C688" s="259" t="s">
        <v>258</v>
      </c>
      <c r="D688" s="259" t="s">
        <v>530</v>
      </c>
      <c r="E688" s="259" t="str">
        <f t="shared" si="10"/>
        <v>T82108355904513132</v>
      </c>
      <c r="F688" s="260">
        <v>0</v>
      </c>
      <c r="G688" s="260">
        <v>0</v>
      </c>
    </row>
    <row r="689" spans="1:7" x14ac:dyDescent="0.2">
      <c r="A689" s="259" t="s">
        <v>630</v>
      </c>
      <c r="B689" s="259" t="s">
        <v>862</v>
      </c>
      <c r="C689" s="259" t="s">
        <v>258</v>
      </c>
      <c r="D689" s="259" t="s">
        <v>510</v>
      </c>
      <c r="E689" s="259" t="str">
        <f t="shared" si="10"/>
        <v>T82108355904513211</v>
      </c>
      <c r="F689" s="260">
        <v>0</v>
      </c>
      <c r="G689" s="260">
        <v>0</v>
      </c>
    </row>
    <row r="690" spans="1:7" x14ac:dyDescent="0.2">
      <c r="A690" s="259" t="s">
        <v>630</v>
      </c>
      <c r="B690" s="259" t="s">
        <v>862</v>
      </c>
      <c r="C690" s="259" t="s">
        <v>258</v>
      </c>
      <c r="D690" s="259" t="s">
        <v>532</v>
      </c>
      <c r="E690" s="259" t="str">
        <f t="shared" si="10"/>
        <v>T82108355904513213</v>
      </c>
      <c r="F690" s="260">
        <v>0</v>
      </c>
      <c r="G690" s="260">
        <v>0</v>
      </c>
    </row>
    <row r="691" spans="1:7" x14ac:dyDescent="0.2">
      <c r="A691" s="259" t="s">
        <v>630</v>
      </c>
      <c r="B691" s="259" t="s">
        <v>862</v>
      </c>
      <c r="C691" s="259" t="s">
        <v>258</v>
      </c>
      <c r="D691" s="259" t="s">
        <v>511</v>
      </c>
      <c r="E691" s="259" t="str">
        <f t="shared" si="10"/>
        <v>T82108355904513237</v>
      </c>
      <c r="F691" s="260">
        <v>8125</v>
      </c>
      <c r="G691" s="260">
        <v>0</v>
      </c>
    </row>
    <row r="692" spans="1:7" x14ac:dyDescent="0.2">
      <c r="A692" s="259" t="s">
        <v>652</v>
      </c>
      <c r="B692" s="259" t="s">
        <v>864</v>
      </c>
      <c r="C692" s="259" t="s">
        <v>258</v>
      </c>
      <c r="D692" s="259" t="s">
        <v>858</v>
      </c>
      <c r="E692" s="259" t="str">
        <f t="shared" si="10"/>
        <v>T75403956204513531</v>
      </c>
      <c r="F692" s="260">
        <v>100</v>
      </c>
      <c r="G692" s="260">
        <v>0</v>
      </c>
    </row>
    <row r="693" spans="1:7" x14ac:dyDescent="0.2">
      <c r="A693" s="259" t="s">
        <v>652</v>
      </c>
      <c r="B693" s="259" t="s">
        <v>864</v>
      </c>
      <c r="C693" s="259" t="s">
        <v>270</v>
      </c>
      <c r="D693" s="259" t="s">
        <v>858</v>
      </c>
      <c r="E693" s="259" t="str">
        <f t="shared" si="10"/>
        <v>T75403956204533531</v>
      </c>
      <c r="F693" s="260">
        <v>100</v>
      </c>
      <c r="G693" s="260">
        <v>0</v>
      </c>
    </row>
    <row r="694" spans="1:7" x14ac:dyDescent="0.2">
      <c r="A694" s="259" t="s">
        <v>652</v>
      </c>
      <c r="B694" s="259" t="s">
        <v>864</v>
      </c>
      <c r="C694" s="259" t="s">
        <v>258</v>
      </c>
      <c r="D694" s="259" t="s">
        <v>863</v>
      </c>
      <c r="E694" s="259" t="str">
        <f t="shared" si="10"/>
        <v>T75403956204513681</v>
      </c>
      <c r="F694" s="260">
        <v>100</v>
      </c>
      <c r="G694" s="260">
        <v>0</v>
      </c>
    </row>
    <row r="695" spans="1:7" x14ac:dyDescent="0.2">
      <c r="A695" s="259" t="s">
        <v>652</v>
      </c>
      <c r="B695" s="259" t="s">
        <v>864</v>
      </c>
      <c r="C695" s="259" t="s">
        <v>270</v>
      </c>
      <c r="D695" s="259" t="s">
        <v>863</v>
      </c>
      <c r="E695" s="259" t="str">
        <f t="shared" si="10"/>
        <v>T75403956204533681</v>
      </c>
      <c r="F695" s="260">
        <v>100</v>
      </c>
      <c r="G695" s="260">
        <v>0</v>
      </c>
    </row>
    <row r="696" spans="1:7" x14ac:dyDescent="0.2">
      <c r="A696" s="259" t="s">
        <v>652</v>
      </c>
      <c r="B696" s="259" t="s">
        <v>864</v>
      </c>
      <c r="C696" s="259" t="s">
        <v>258</v>
      </c>
      <c r="D696" s="259" t="s">
        <v>860</v>
      </c>
      <c r="E696" s="259" t="str">
        <f t="shared" si="10"/>
        <v>T75403956204513682</v>
      </c>
      <c r="F696" s="260">
        <v>100</v>
      </c>
      <c r="G696" s="260">
        <v>0</v>
      </c>
    </row>
    <row r="697" spans="1:7" x14ac:dyDescent="0.2">
      <c r="A697" s="259" t="s">
        <v>652</v>
      </c>
      <c r="B697" s="259" t="s">
        <v>864</v>
      </c>
      <c r="C697" s="259" t="s">
        <v>270</v>
      </c>
      <c r="D697" s="259" t="s">
        <v>860</v>
      </c>
      <c r="E697" s="259" t="str">
        <f t="shared" si="10"/>
        <v>T75403956204533682</v>
      </c>
      <c r="F697" s="260">
        <v>100</v>
      </c>
      <c r="G697" s="260">
        <v>-123.3</v>
      </c>
    </row>
    <row r="698" spans="1:7" x14ac:dyDescent="0.2">
      <c r="A698" s="259" t="s">
        <v>652</v>
      </c>
      <c r="B698" s="259" t="s">
        <v>864</v>
      </c>
      <c r="C698" s="259" t="s">
        <v>101</v>
      </c>
      <c r="D698" s="259" t="s">
        <v>865</v>
      </c>
      <c r="E698" s="259" t="str">
        <f t="shared" si="10"/>
        <v>T75403956204523813</v>
      </c>
      <c r="F698" s="260">
        <v>100</v>
      </c>
      <c r="G698" s="260">
        <v>0</v>
      </c>
    </row>
    <row r="699" spans="1:7" x14ac:dyDescent="0.2">
      <c r="A699" s="259" t="s">
        <v>652</v>
      </c>
      <c r="B699" s="259" t="s">
        <v>864</v>
      </c>
      <c r="C699" s="259" t="s">
        <v>101</v>
      </c>
      <c r="D699" s="259" t="s">
        <v>866</v>
      </c>
      <c r="E699" s="259" t="str">
        <f t="shared" si="10"/>
        <v>T75403956204523823</v>
      </c>
      <c r="F699" s="260">
        <v>100</v>
      </c>
      <c r="G699" s="260">
        <v>0</v>
      </c>
    </row>
    <row r="700" spans="1:7" x14ac:dyDescent="0.2">
      <c r="A700" s="259" t="s">
        <v>652</v>
      </c>
      <c r="B700" s="259" t="s">
        <v>864</v>
      </c>
      <c r="C700" s="259" t="s">
        <v>258</v>
      </c>
      <c r="D700" s="259" t="s">
        <v>859</v>
      </c>
      <c r="E700" s="259" t="str">
        <f t="shared" si="10"/>
        <v>T75403956204513864</v>
      </c>
      <c r="F700" s="260">
        <v>100</v>
      </c>
      <c r="G700" s="260">
        <v>0</v>
      </c>
    </row>
    <row r="701" spans="1:7" x14ac:dyDescent="0.2">
      <c r="A701" s="259" t="s">
        <v>652</v>
      </c>
      <c r="B701" s="259" t="s">
        <v>864</v>
      </c>
      <c r="C701" s="259" t="s">
        <v>270</v>
      </c>
      <c r="D701" s="259" t="s">
        <v>859</v>
      </c>
      <c r="E701" s="259" t="str">
        <f t="shared" si="10"/>
        <v>T75403956204533864</v>
      </c>
      <c r="F701" s="260">
        <v>100</v>
      </c>
      <c r="G701" s="260">
        <v>0</v>
      </c>
    </row>
    <row r="702" spans="1:7" x14ac:dyDescent="0.2">
      <c r="A702" s="259" t="s">
        <v>657</v>
      </c>
      <c r="B702" s="259" t="s">
        <v>864</v>
      </c>
      <c r="C702" s="259" t="s">
        <v>31</v>
      </c>
      <c r="D702" s="259" t="s">
        <v>526</v>
      </c>
      <c r="E702" s="259" t="str">
        <f t="shared" si="10"/>
        <v>T82007956204903111</v>
      </c>
      <c r="F702" s="260">
        <v>100</v>
      </c>
      <c r="G702" s="260">
        <v>0</v>
      </c>
    </row>
    <row r="703" spans="1:7" x14ac:dyDescent="0.2">
      <c r="A703" s="259" t="s">
        <v>657</v>
      </c>
      <c r="B703" s="259" t="s">
        <v>864</v>
      </c>
      <c r="C703" s="259" t="s">
        <v>31</v>
      </c>
      <c r="D703" s="259" t="s">
        <v>528</v>
      </c>
      <c r="E703" s="259" t="str">
        <f t="shared" si="10"/>
        <v>T82007956204903113</v>
      </c>
      <c r="F703" s="260">
        <v>100</v>
      </c>
      <c r="G703" s="260">
        <v>0</v>
      </c>
    </row>
    <row r="704" spans="1:7" x14ac:dyDescent="0.2">
      <c r="A704" s="259" t="s">
        <v>657</v>
      </c>
      <c r="B704" s="259" t="s">
        <v>864</v>
      </c>
      <c r="C704" s="259" t="s">
        <v>31</v>
      </c>
      <c r="D704" s="259" t="s">
        <v>529</v>
      </c>
      <c r="E704" s="259" t="str">
        <f t="shared" si="10"/>
        <v>T82007956204903121</v>
      </c>
      <c r="F704" s="260">
        <v>100</v>
      </c>
      <c r="G704" s="260">
        <v>0</v>
      </c>
    </row>
    <row r="705" spans="1:7" x14ac:dyDescent="0.2">
      <c r="A705" s="259" t="s">
        <v>657</v>
      </c>
      <c r="B705" s="259" t="s">
        <v>864</v>
      </c>
      <c r="C705" s="259" t="s">
        <v>31</v>
      </c>
      <c r="D705" s="259" t="s">
        <v>530</v>
      </c>
      <c r="E705" s="259" t="str">
        <f t="shared" si="10"/>
        <v>T82007956204903132</v>
      </c>
      <c r="F705" s="260">
        <v>100</v>
      </c>
      <c r="G705" s="260">
        <v>0</v>
      </c>
    </row>
    <row r="706" spans="1:7" x14ac:dyDescent="0.2">
      <c r="A706" s="259" t="s">
        <v>657</v>
      </c>
      <c r="B706" s="259" t="s">
        <v>864</v>
      </c>
      <c r="C706" s="259" t="s">
        <v>31</v>
      </c>
      <c r="D706" s="259" t="s">
        <v>510</v>
      </c>
      <c r="E706" s="259" t="str">
        <f t="shared" si="10"/>
        <v>T82007956204903211</v>
      </c>
      <c r="F706" s="260">
        <v>100</v>
      </c>
      <c r="G706" s="260">
        <v>0</v>
      </c>
    </row>
    <row r="707" spans="1:7" x14ac:dyDescent="0.2">
      <c r="A707" s="259" t="s">
        <v>657</v>
      </c>
      <c r="B707" s="259" t="s">
        <v>864</v>
      </c>
      <c r="C707" s="259" t="s">
        <v>31</v>
      </c>
      <c r="D707" s="259" t="s">
        <v>531</v>
      </c>
      <c r="E707" s="259" t="str">
        <f t="shared" ref="E707:E770" si="11">CONCATENATE(A707,B707,C707,D707)</f>
        <v>T82007956204903212</v>
      </c>
      <c r="F707" s="260">
        <v>100</v>
      </c>
      <c r="G707" s="260">
        <v>0</v>
      </c>
    </row>
    <row r="708" spans="1:7" x14ac:dyDescent="0.2">
      <c r="A708" s="259" t="s">
        <v>657</v>
      </c>
      <c r="B708" s="259" t="s">
        <v>864</v>
      </c>
      <c r="C708" s="259" t="s">
        <v>31</v>
      </c>
      <c r="D708" s="259" t="s">
        <v>532</v>
      </c>
      <c r="E708" s="259" t="str">
        <f t="shared" si="11"/>
        <v>T82007956204903213</v>
      </c>
      <c r="F708" s="260">
        <v>100</v>
      </c>
      <c r="G708" s="260">
        <v>0</v>
      </c>
    </row>
    <row r="709" spans="1:7" x14ac:dyDescent="0.2">
      <c r="A709" s="259" t="s">
        <v>657</v>
      </c>
      <c r="B709" s="259" t="s">
        <v>864</v>
      </c>
      <c r="C709" s="259" t="s">
        <v>31</v>
      </c>
      <c r="D709" s="259" t="s">
        <v>534</v>
      </c>
      <c r="E709" s="259" t="str">
        <f t="shared" si="11"/>
        <v>T82007956204903221</v>
      </c>
      <c r="F709" s="260">
        <v>100</v>
      </c>
      <c r="G709" s="260">
        <v>0</v>
      </c>
    </row>
    <row r="710" spans="1:7" x14ac:dyDescent="0.2">
      <c r="A710" s="259" t="s">
        <v>657</v>
      </c>
      <c r="B710" s="259" t="s">
        <v>864</v>
      </c>
      <c r="C710" s="259" t="s">
        <v>31</v>
      </c>
      <c r="D710" s="259" t="s">
        <v>535</v>
      </c>
      <c r="E710" s="259" t="str">
        <f t="shared" si="11"/>
        <v>T82007956204903223</v>
      </c>
      <c r="F710" s="260">
        <v>100</v>
      </c>
      <c r="G710" s="260">
        <v>0</v>
      </c>
    </row>
    <row r="711" spans="1:7" x14ac:dyDescent="0.2">
      <c r="A711" s="259" t="s">
        <v>657</v>
      </c>
      <c r="B711" s="259" t="s">
        <v>864</v>
      </c>
      <c r="C711" s="259" t="s">
        <v>101</v>
      </c>
      <c r="D711" s="259" t="s">
        <v>537</v>
      </c>
      <c r="E711" s="259" t="str">
        <f t="shared" si="11"/>
        <v>T82007956204523231</v>
      </c>
      <c r="F711" s="260">
        <v>100</v>
      </c>
      <c r="G711" s="260">
        <v>0</v>
      </c>
    </row>
    <row r="712" spans="1:7" x14ac:dyDescent="0.2">
      <c r="A712" s="259" t="s">
        <v>657</v>
      </c>
      <c r="B712" s="259" t="s">
        <v>864</v>
      </c>
      <c r="C712" s="259" t="s">
        <v>31</v>
      </c>
      <c r="D712" s="259" t="s">
        <v>537</v>
      </c>
      <c r="E712" s="259" t="str">
        <f t="shared" si="11"/>
        <v>T82007956204903231</v>
      </c>
      <c r="F712" s="260">
        <v>100</v>
      </c>
      <c r="G712" s="260">
        <v>0</v>
      </c>
    </row>
    <row r="713" spans="1:7" x14ac:dyDescent="0.2">
      <c r="A713" s="259" t="s">
        <v>657</v>
      </c>
      <c r="B713" s="259" t="s">
        <v>864</v>
      </c>
      <c r="C713" s="259" t="s">
        <v>101</v>
      </c>
      <c r="D713" s="259" t="s">
        <v>538</v>
      </c>
      <c r="E713" s="259" t="str">
        <f t="shared" si="11"/>
        <v>T82007956204523232</v>
      </c>
      <c r="F713" s="260">
        <v>100</v>
      </c>
      <c r="G713" s="260">
        <v>0</v>
      </c>
    </row>
    <row r="714" spans="1:7" x14ac:dyDescent="0.2">
      <c r="A714" s="259" t="s">
        <v>657</v>
      </c>
      <c r="B714" s="259" t="s">
        <v>864</v>
      </c>
      <c r="C714" s="259" t="s">
        <v>31</v>
      </c>
      <c r="D714" s="259" t="s">
        <v>538</v>
      </c>
      <c r="E714" s="259" t="str">
        <f t="shared" si="11"/>
        <v>T82007956204903232</v>
      </c>
      <c r="F714" s="260">
        <v>100</v>
      </c>
      <c r="G714" s="260">
        <v>0</v>
      </c>
    </row>
    <row r="715" spans="1:7" x14ac:dyDescent="0.2">
      <c r="A715" s="259" t="s">
        <v>657</v>
      </c>
      <c r="B715" s="259" t="s">
        <v>864</v>
      </c>
      <c r="C715" s="259" t="s">
        <v>101</v>
      </c>
      <c r="D715" s="259" t="s">
        <v>539</v>
      </c>
      <c r="E715" s="259" t="str">
        <f t="shared" si="11"/>
        <v>T82007956204523233</v>
      </c>
      <c r="F715" s="260">
        <v>100</v>
      </c>
      <c r="G715" s="260">
        <v>0</v>
      </c>
    </row>
    <row r="716" spans="1:7" x14ac:dyDescent="0.2">
      <c r="A716" s="259" t="s">
        <v>657</v>
      </c>
      <c r="B716" s="259" t="s">
        <v>864</v>
      </c>
      <c r="C716" s="259" t="s">
        <v>31</v>
      </c>
      <c r="D716" s="259" t="s">
        <v>539</v>
      </c>
      <c r="E716" s="259" t="str">
        <f t="shared" si="11"/>
        <v>T82007956204903233</v>
      </c>
      <c r="F716" s="260">
        <v>100</v>
      </c>
      <c r="G716" s="260">
        <v>0</v>
      </c>
    </row>
    <row r="717" spans="1:7" x14ac:dyDescent="0.2">
      <c r="A717" s="259" t="s">
        <v>657</v>
      </c>
      <c r="B717" s="259" t="s">
        <v>864</v>
      </c>
      <c r="C717" s="259" t="s">
        <v>101</v>
      </c>
      <c r="D717" s="259" t="s">
        <v>540</v>
      </c>
      <c r="E717" s="259" t="str">
        <f t="shared" si="11"/>
        <v>T82007956204523234</v>
      </c>
      <c r="F717" s="260">
        <v>100</v>
      </c>
      <c r="G717" s="260">
        <v>0</v>
      </c>
    </row>
    <row r="718" spans="1:7" x14ac:dyDescent="0.2">
      <c r="A718" s="259" t="s">
        <v>657</v>
      </c>
      <c r="B718" s="259" t="s">
        <v>864</v>
      </c>
      <c r="C718" s="259" t="s">
        <v>31</v>
      </c>
      <c r="D718" s="259" t="s">
        <v>540</v>
      </c>
      <c r="E718" s="259" t="str">
        <f t="shared" si="11"/>
        <v>T82007956204903234</v>
      </c>
      <c r="F718" s="260">
        <v>100</v>
      </c>
      <c r="G718" s="260">
        <v>0</v>
      </c>
    </row>
    <row r="719" spans="1:7" x14ac:dyDescent="0.2">
      <c r="A719" s="259" t="s">
        <v>657</v>
      </c>
      <c r="B719" s="259" t="s">
        <v>864</v>
      </c>
      <c r="C719" s="259" t="s">
        <v>101</v>
      </c>
      <c r="D719" s="259" t="s">
        <v>541</v>
      </c>
      <c r="E719" s="259" t="str">
        <f t="shared" si="11"/>
        <v>T82007956204523235</v>
      </c>
      <c r="F719" s="260">
        <v>100</v>
      </c>
      <c r="G719" s="260">
        <v>0</v>
      </c>
    </row>
    <row r="720" spans="1:7" x14ac:dyDescent="0.2">
      <c r="A720" s="259" t="s">
        <v>657</v>
      </c>
      <c r="B720" s="259" t="s">
        <v>864</v>
      </c>
      <c r="C720" s="259" t="s">
        <v>31</v>
      </c>
      <c r="D720" s="259" t="s">
        <v>541</v>
      </c>
      <c r="E720" s="259" t="str">
        <f t="shared" si="11"/>
        <v>T82007956204903235</v>
      </c>
      <c r="F720" s="260">
        <v>100</v>
      </c>
      <c r="G720" s="260">
        <v>0</v>
      </c>
    </row>
    <row r="721" spans="1:7" x14ac:dyDescent="0.2">
      <c r="A721" s="259" t="s">
        <v>657</v>
      </c>
      <c r="B721" s="259" t="s">
        <v>864</v>
      </c>
      <c r="C721" s="259" t="s">
        <v>101</v>
      </c>
      <c r="D721" s="259" t="s">
        <v>511</v>
      </c>
      <c r="E721" s="259" t="str">
        <f t="shared" si="11"/>
        <v>T82007956204523237</v>
      </c>
      <c r="F721" s="260">
        <v>100</v>
      </c>
      <c r="G721" s="260">
        <v>0</v>
      </c>
    </row>
    <row r="722" spans="1:7" x14ac:dyDescent="0.2">
      <c r="A722" s="259" t="s">
        <v>657</v>
      </c>
      <c r="B722" s="259" t="s">
        <v>864</v>
      </c>
      <c r="C722" s="259" t="s">
        <v>31</v>
      </c>
      <c r="D722" s="259" t="s">
        <v>511</v>
      </c>
      <c r="E722" s="259" t="str">
        <f t="shared" si="11"/>
        <v>T82007956204903237</v>
      </c>
      <c r="F722" s="260">
        <v>169918</v>
      </c>
      <c r="G722" s="260">
        <v>0</v>
      </c>
    </row>
    <row r="723" spans="1:7" x14ac:dyDescent="0.2">
      <c r="A723" s="259" t="s">
        <v>657</v>
      </c>
      <c r="B723" s="259" t="s">
        <v>864</v>
      </c>
      <c r="C723" s="259" t="s">
        <v>101</v>
      </c>
      <c r="D723" s="259" t="s">
        <v>543</v>
      </c>
      <c r="E723" s="259" t="str">
        <f t="shared" si="11"/>
        <v>T82007956204523238</v>
      </c>
      <c r="F723" s="260">
        <v>100</v>
      </c>
      <c r="G723" s="260">
        <v>0</v>
      </c>
    </row>
    <row r="724" spans="1:7" x14ac:dyDescent="0.2">
      <c r="A724" s="259" t="s">
        <v>657</v>
      </c>
      <c r="B724" s="259" t="s">
        <v>864</v>
      </c>
      <c r="C724" s="259" t="s">
        <v>31</v>
      </c>
      <c r="D724" s="259" t="s">
        <v>543</v>
      </c>
      <c r="E724" s="259" t="str">
        <f t="shared" si="11"/>
        <v>T82007956204903238</v>
      </c>
      <c r="F724" s="260">
        <v>100</v>
      </c>
      <c r="G724" s="260">
        <v>0</v>
      </c>
    </row>
    <row r="725" spans="1:7" x14ac:dyDescent="0.2">
      <c r="A725" s="259" t="s">
        <v>657</v>
      </c>
      <c r="B725" s="259" t="s">
        <v>864</v>
      </c>
      <c r="C725" s="259" t="s">
        <v>101</v>
      </c>
      <c r="D725" s="259" t="s">
        <v>544</v>
      </c>
      <c r="E725" s="259" t="str">
        <f t="shared" si="11"/>
        <v>T82007956204523239</v>
      </c>
      <c r="F725" s="260">
        <v>100</v>
      </c>
      <c r="G725" s="260">
        <v>0</v>
      </c>
    </row>
    <row r="726" spans="1:7" x14ac:dyDescent="0.2">
      <c r="A726" s="259" t="s">
        <v>657</v>
      </c>
      <c r="B726" s="259" t="s">
        <v>864</v>
      </c>
      <c r="C726" s="259" t="s">
        <v>31</v>
      </c>
      <c r="D726" s="259" t="s">
        <v>544</v>
      </c>
      <c r="E726" s="259" t="str">
        <f t="shared" si="11"/>
        <v>T82007956204903239</v>
      </c>
      <c r="F726" s="260">
        <v>100</v>
      </c>
      <c r="G726" s="260">
        <v>0</v>
      </c>
    </row>
    <row r="727" spans="1:7" x14ac:dyDescent="0.2">
      <c r="A727" s="259" t="s">
        <v>657</v>
      </c>
      <c r="B727" s="259" t="s">
        <v>864</v>
      </c>
      <c r="C727" s="259" t="s">
        <v>31</v>
      </c>
      <c r="D727" s="259" t="s">
        <v>548</v>
      </c>
      <c r="E727" s="259" t="str">
        <f t="shared" si="11"/>
        <v>T82007956204903293</v>
      </c>
      <c r="F727" s="260">
        <v>100</v>
      </c>
      <c r="G727" s="260">
        <v>0</v>
      </c>
    </row>
    <row r="728" spans="1:7" x14ac:dyDescent="0.2">
      <c r="A728" s="259" t="s">
        <v>657</v>
      </c>
      <c r="B728" s="259" t="s">
        <v>864</v>
      </c>
      <c r="C728" s="259" t="s">
        <v>258</v>
      </c>
      <c r="D728" s="259" t="s">
        <v>858</v>
      </c>
      <c r="E728" s="259" t="str">
        <f t="shared" si="11"/>
        <v>T82007956204513531</v>
      </c>
      <c r="F728" s="260">
        <v>0</v>
      </c>
      <c r="G728" s="260">
        <v>0</v>
      </c>
    </row>
    <row r="729" spans="1:7" x14ac:dyDescent="0.2">
      <c r="A729" s="259" t="s">
        <v>657</v>
      </c>
      <c r="B729" s="259" t="s">
        <v>864</v>
      </c>
      <c r="C729" s="259" t="s">
        <v>270</v>
      </c>
      <c r="D729" s="259" t="s">
        <v>858</v>
      </c>
      <c r="E729" s="259" t="str">
        <f t="shared" si="11"/>
        <v>T82007956204533531</v>
      </c>
      <c r="F729" s="260">
        <v>0</v>
      </c>
      <c r="G729" s="260">
        <v>0</v>
      </c>
    </row>
    <row r="730" spans="1:7" x14ac:dyDescent="0.2">
      <c r="A730" s="259" t="s">
        <v>657</v>
      </c>
      <c r="B730" s="259" t="s">
        <v>864</v>
      </c>
      <c r="C730" s="259" t="s">
        <v>258</v>
      </c>
      <c r="D730" s="259" t="s">
        <v>863</v>
      </c>
      <c r="E730" s="259" t="str">
        <f t="shared" si="11"/>
        <v>T82007956204513681</v>
      </c>
      <c r="F730" s="260">
        <v>0</v>
      </c>
      <c r="G730" s="260">
        <v>0</v>
      </c>
    </row>
    <row r="731" spans="1:7" x14ac:dyDescent="0.2">
      <c r="A731" s="259" t="s">
        <v>657</v>
      </c>
      <c r="B731" s="259" t="s">
        <v>864</v>
      </c>
      <c r="C731" s="259" t="s">
        <v>270</v>
      </c>
      <c r="D731" s="259" t="s">
        <v>863</v>
      </c>
      <c r="E731" s="259" t="str">
        <f t="shared" si="11"/>
        <v>T82007956204533681</v>
      </c>
      <c r="F731" s="260">
        <v>0</v>
      </c>
      <c r="G731" s="260">
        <v>0</v>
      </c>
    </row>
    <row r="732" spans="1:7" x14ac:dyDescent="0.2">
      <c r="A732" s="259" t="s">
        <v>657</v>
      </c>
      <c r="B732" s="259" t="s">
        <v>864</v>
      </c>
      <c r="C732" s="259" t="s">
        <v>258</v>
      </c>
      <c r="D732" s="259" t="s">
        <v>860</v>
      </c>
      <c r="E732" s="259" t="str">
        <f t="shared" si="11"/>
        <v>T82007956204513682</v>
      </c>
      <c r="F732" s="260">
        <v>8866200</v>
      </c>
      <c r="G732" s="260">
        <v>0</v>
      </c>
    </row>
    <row r="733" spans="1:7" x14ac:dyDescent="0.2">
      <c r="A733" s="259" t="s">
        <v>657</v>
      </c>
      <c r="B733" s="259" t="s">
        <v>864</v>
      </c>
      <c r="C733" s="259" t="s">
        <v>270</v>
      </c>
      <c r="D733" s="259" t="s">
        <v>860</v>
      </c>
      <c r="E733" s="259" t="str">
        <f t="shared" si="11"/>
        <v>T82007956204533682</v>
      </c>
      <c r="F733" s="260">
        <v>4950000</v>
      </c>
      <c r="G733" s="260">
        <v>5375842.8799999999</v>
      </c>
    </row>
    <row r="734" spans="1:7" x14ac:dyDescent="0.2">
      <c r="A734" s="259" t="s">
        <v>657</v>
      </c>
      <c r="B734" s="259" t="s">
        <v>864</v>
      </c>
      <c r="C734" s="259" t="s">
        <v>31</v>
      </c>
      <c r="D734" s="259" t="s">
        <v>820</v>
      </c>
      <c r="E734" s="259" t="str">
        <f t="shared" si="11"/>
        <v>T82007956204903721</v>
      </c>
      <c r="F734" s="260">
        <v>100</v>
      </c>
      <c r="G734" s="260">
        <v>0</v>
      </c>
    </row>
    <row r="735" spans="1:7" x14ac:dyDescent="0.2">
      <c r="A735" s="259" t="s">
        <v>657</v>
      </c>
      <c r="B735" s="259" t="s">
        <v>864</v>
      </c>
      <c r="C735" s="259" t="s">
        <v>258</v>
      </c>
      <c r="D735" s="259" t="s">
        <v>859</v>
      </c>
      <c r="E735" s="259" t="str">
        <f t="shared" si="11"/>
        <v>T82007956204513864</v>
      </c>
      <c r="F735" s="260">
        <v>0</v>
      </c>
      <c r="G735" s="260">
        <v>0</v>
      </c>
    </row>
    <row r="736" spans="1:7" x14ac:dyDescent="0.2">
      <c r="A736" s="259" t="s">
        <v>657</v>
      </c>
      <c r="B736" s="259" t="s">
        <v>864</v>
      </c>
      <c r="C736" s="259" t="s">
        <v>270</v>
      </c>
      <c r="D736" s="259" t="s">
        <v>859</v>
      </c>
      <c r="E736" s="259" t="str">
        <f t="shared" si="11"/>
        <v>T82007956204533864</v>
      </c>
      <c r="F736" s="260">
        <v>2844000</v>
      </c>
      <c r="G736" s="260">
        <v>221809.25</v>
      </c>
    </row>
    <row r="737" spans="1:7" x14ac:dyDescent="0.2">
      <c r="A737" s="259" t="s">
        <v>657</v>
      </c>
      <c r="B737" s="259" t="s">
        <v>864</v>
      </c>
      <c r="C737" s="259" t="s">
        <v>31</v>
      </c>
      <c r="D737" s="259" t="s">
        <v>557</v>
      </c>
      <c r="E737" s="259" t="str">
        <f t="shared" si="11"/>
        <v>T82007956204904123</v>
      </c>
      <c r="F737" s="260">
        <v>100</v>
      </c>
      <c r="G737" s="260">
        <v>0</v>
      </c>
    </row>
    <row r="738" spans="1:7" x14ac:dyDescent="0.2">
      <c r="A738" s="259" t="s">
        <v>657</v>
      </c>
      <c r="B738" s="259" t="s">
        <v>864</v>
      </c>
      <c r="C738" s="259" t="s">
        <v>31</v>
      </c>
      <c r="D738" s="259" t="s">
        <v>503</v>
      </c>
      <c r="E738" s="259" t="str">
        <f t="shared" si="11"/>
        <v>T82007956204904126</v>
      </c>
      <c r="F738" s="260">
        <v>100</v>
      </c>
      <c r="G738" s="260">
        <v>0</v>
      </c>
    </row>
    <row r="739" spans="1:7" x14ac:dyDescent="0.2">
      <c r="A739" s="259" t="s">
        <v>657</v>
      </c>
      <c r="B739" s="259" t="s">
        <v>864</v>
      </c>
      <c r="C739" s="259" t="s">
        <v>101</v>
      </c>
      <c r="D739" s="259" t="s">
        <v>552</v>
      </c>
      <c r="E739" s="259" t="str">
        <f t="shared" si="11"/>
        <v>T82007956204524221</v>
      </c>
      <c r="F739" s="260">
        <v>100</v>
      </c>
      <c r="G739" s="260">
        <v>0</v>
      </c>
    </row>
    <row r="740" spans="1:7" x14ac:dyDescent="0.2">
      <c r="A740" s="259" t="s">
        <v>657</v>
      </c>
      <c r="B740" s="259" t="s">
        <v>864</v>
      </c>
      <c r="C740" s="259" t="s">
        <v>31</v>
      </c>
      <c r="D740" s="259" t="s">
        <v>552</v>
      </c>
      <c r="E740" s="259" t="str">
        <f t="shared" si="11"/>
        <v>T82007956204904221</v>
      </c>
      <c r="F740" s="260">
        <v>100</v>
      </c>
      <c r="G740" s="260">
        <v>0</v>
      </c>
    </row>
    <row r="741" spans="1:7" x14ac:dyDescent="0.2">
      <c r="A741" s="259" t="s">
        <v>657</v>
      </c>
      <c r="B741" s="259" t="s">
        <v>864</v>
      </c>
      <c r="C741" s="259" t="s">
        <v>101</v>
      </c>
      <c r="D741" s="259" t="s">
        <v>559</v>
      </c>
      <c r="E741" s="259" t="str">
        <f t="shared" si="11"/>
        <v>T82007956204524222</v>
      </c>
      <c r="F741" s="260">
        <v>100</v>
      </c>
      <c r="G741" s="260">
        <v>0</v>
      </c>
    </row>
    <row r="742" spans="1:7" x14ac:dyDescent="0.2">
      <c r="A742" s="259" t="s">
        <v>657</v>
      </c>
      <c r="B742" s="259" t="s">
        <v>864</v>
      </c>
      <c r="C742" s="259" t="s">
        <v>31</v>
      </c>
      <c r="D742" s="259" t="s">
        <v>559</v>
      </c>
      <c r="E742" s="259" t="str">
        <f t="shared" si="11"/>
        <v>T82007956204904222</v>
      </c>
      <c r="F742" s="260">
        <v>100</v>
      </c>
      <c r="G742" s="260">
        <v>0</v>
      </c>
    </row>
    <row r="743" spans="1:7" x14ac:dyDescent="0.2">
      <c r="A743" s="259" t="s">
        <v>657</v>
      </c>
      <c r="B743" s="259" t="s">
        <v>864</v>
      </c>
      <c r="C743" s="259" t="s">
        <v>101</v>
      </c>
      <c r="D743" s="259" t="s">
        <v>822</v>
      </c>
      <c r="E743" s="259" t="str">
        <f t="shared" si="11"/>
        <v>T82007956204524223</v>
      </c>
      <c r="F743" s="260">
        <v>100</v>
      </c>
      <c r="G743" s="260">
        <v>0</v>
      </c>
    </row>
    <row r="744" spans="1:7" x14ac:dyDescent="0.2">
      <c r="A744" s="259" t="s">
        <v>657</v>
      </c>
      <c r="B744" s="259" t="s">
        <v>864</v>
      </c>
      <c r="C744" s="259" t="s">
        <v>31</v>
      </c>
      <c r="D744" s="259" t="s">
        <v>822</v>
      </c>
      <c r="E744" s="259" t="str">
        <f t="shared" si="11"/>
        <v>T82007956204904223</v>
      </c>
      <c r="F744" s="260">
        <v>100</v>
      </c>
      <c r="G744" s="260">
        <v>0</v>
      </c>
    </row>
    <row r="745" spans="1:7" x14ac:dyDescent="0.2">
      <c r="A745" s="259" t="s">
        <v>657</v>
      </c>
      <c r="B745" s="259" t="s">
        <v>864</v>
      </c>
      <c r="C745" s="259" t="s">
        <v>101</v>
      </c>
      <c r="D745" s="259" t="s">
        <v>824</v>
      </c>
      <c r="E745" s="259" t="str">
        <f t="shared" si="11"/>
        <v>T82007956204524227</v>
      </c>
      <c r="F745" s="260">
        <v>100</v>
      </c>
      <c r="G745" s="260">
        <v>0</v>
      </c>
    </row>
    <row r="746" spans="1:7" x14ac:dyDescent="0.2">
      <c r="A746" s="259" t="s">
        <v>657</v>
      </c>
      <c r="B746" s="259" t="s">
        <v>864</v>
      </c>
      <c r="C746" s="259" t="s">
        <v>31</v>
      </c>
      <c r="D746" s="259" t="s">
        <v>824</v>
      </c>
      <c r="E746" s="259" t="str">
        <f t="shared" si="11"/>
        <v>T82007956204904227</v>
      </c>
      <c r="F746" s="260">
        <v>100</v>
      </c>
      <c r="G746" s="260">
        <v>0</v>
      </c>
    </row>
    <row r="747" spans="1:7" x14ac:dyDescent="0.2">
      <c r="A747" s="259" t="s">
        <v>657</v>
      </c>
      <c r="B747" s="259" t="s">
        <v>864</v>
      </c>
      <c r="C747" s="259" t="s">
        <v>31</v>
      </c>
      <c r="D747" s="259" t="s">
        <v>563</v>
      </c>
      <c r="E747" s="259" t="str">
        <f t="shared" si="11"/>
        <v>T82007956204904231</v>
      </c>
      <c r="F747" s="260">
        <v>100</v>
      </c>
      <c r="G747" s="260">
        <v>0</v>
      </c>
    </row>
    <row r="748" spans="1:7" x14ac:dyDescent="0.2">
      <c r="A748" s="259" t="s">
        <v>657</v>
      </c>
      <c r="B748" s="259" t="s">
        <v>864</v>
      </c>
      <c r="C748" s="259" t="s">
        <v>31</v>
      </c>
      <c r="D748" s="259" t="s">
        <v>828</v>
      </c>
      <c r="E748" s="259" t="str">
        <f t="shared" si="11"/>
        <v>T82007956204904511</v>
      </c>
      <c r="F748" s="260">
        <v>100</v>
      </c>
      <c r="G748" s="260">
        <v>0</v>
      </c>
    </row>
    <row r="749" spans="1:7" x14ac:dyDescent="0.2">
      <c r="A749" s="259" t="s">
        <v>657</v>
      </c>
      <c r="B749" s="259" t="s">
        <v>864</v>
      </c>
      <c r="C749" s="259" t="s">
        <v>31</v>
      </c>
      <c r="D749" s="259" t="s">
        <v>854</v>
      </c>
      <c r="E749" s="259" t="str">
        <f t="shared" si="11"/>
        <v>T82007956204904521</v>
      </c>
      <c r="F749" s="260">
        <v>100</v>
      </c>
      <c r="G749" s="260">
        <v>0</v>
      </c>
    </row>
    <row r="750" spans="1:7" x14ac:dyDescent="0.2">
      <c r="A750" s="259" t="s">
        <v>652</v>
      </c>
      <c r="B750" s="259" t="s">
        <v>867</v>
      </c>
      <c r="C750" s="259" t="s">
        <v>258</v>
      </c>
      <c r="D750" s="259" t="s">
        <v>863</v>
      </c>
      <c r="E750" s="259" t="str">
        <f t="shared" si="11"/>
        <v>T75403956304513681</v>
      </c>
      <c r="F750" s="260">
        <v>100</v>
      </c>
      <c r="G750" s="260">
        <v>0</v>
      </c>
    </row>
    <row r="751" spans="1:7" x14ac:dyDescent="0.2">
      <c r="A751" s="259" t="s">
        <v>652</v>
      </c>
      <c r="B751" s="259" t="s">
        <v>867</v>
      </c>
      <c r="C751" s="259" t="s">
        <v>258</v>
      </c>
      <c r="D751" s="259" t="s">
        <v>860</v>
      </c>
      <c r="E751" s="259" t="str">
        <f t="shared" si="11"/>
        <v>T75403956304513682</v>
      </c>
      <c r="F751" s="260">
        <v>100</v>
      </c>
      <c r="G751" s="260">
        <v>0</v>
      </c>
    </row>
    <row r="752" spans="1:7" x14ac:dyDescent="0.2">
      <c r="A752" s="259" t="s">
        <v>653</v>
      </c>
      <c r="B752" s="259" t="s">
        <v>867</v>
      </c>
      <c r="C752" s="259" t="s">
        <v>325</v>
      </c>
      <c r="D752" s="259" t="s">
        <v>858</v>
      </c>
      <c r="E752" s="259" t="str">
        <f t="shared" si="11"/>
        <v>T75404156304603531</v>
      </c>
      <c r="F752" s="260">
        <v>100</v>
      </c>
      <c r="G752" s="260">
        <v>0</v>
      </c>
    </row>
    <row r="753" spans="1:7" x14ac:dyDescent="0.2">
      <c r="A753" s="259" t="s">
        <v>653</v>
      </c>
      <c r="B753" s="259" t="s">
        <v>867</v>
      </c>
      <c r="C753" s="259" t="s">
        <v>325</v>
      </c>
      <c r="D753" s="259" t="s">
        <v>863</v>
      </c>
      <c r="E753" s="259" t="str">
        <f t="shared" si="11"/>
        <v>T75404156304603681</v>
      </c>
      <c r="F753" s="260">
        <v>100</v>
      </c>
      <c r="G753" s="260">
        <v>0</v>
      </c>
    </row>
    <row r="754" spans="1:7" x14ac:dyDescent="0.2">
      <c r="A754" s="259" t="s">
        <v>653</v>
      </c>
      <c r="B754" s="259" t="s">
        <v>867</v>
      </c>
      <c r="C754" s="259" t="s">
        <v>325</v>
      </c>
      <c r="D754" s="259" t="s">
        <v>860</v>
      </c>
      <c r="E754" s="259" t="str">
        <f t="shared" si="11"/>
        <v>T75404156304603682</v>
      </c>
      <c r="F754" s="260">
        <v>100</v>
      </c>
      <c r="G754" s="260">
        <v>-273.36</v>
      </c>
    </row>
    <row r="755" spans="1:7" x14ac:dyDescent="0.2">
      <c r="A755" s="259" t="s">
        <v>653</v>
      </c>
      <c r="B755" s="259" t="s">
        <v>867</v>
      </c>
      <c r="C755" s="259" t="s">
        <v>325</v>
      </c>
      <c r="D755" s="259" t="s">
        <v>859</v>
      </c>
      <c r="E755" s="259" t="str">
        <f t="shared" si="11"/>
        <v>T75404156304603864</v>
      </c>
      <c r="F755" s="260">
        <v>100</v>
      </c>
      <c r="G755" s="260">
        <v>-971.86</v>
      </c>
    </row>
    <row r="756" spans="1:7" x14ac:dyDescent="0.2">
      <c r="A756" s="259" t="s">
        <v>657</v>
      </c>
      <c r="B756" s="259" t="s">
        <v>867</v>
      </c>
      <c r="C756" s="259" t="s">
        <v>31</v>
      </c>
      <c r="D756" s="259" t="s">
        <v>526</v>
      </c>
      <c r="E756" s="259" t="str">
        <f t="shared" si="11"/>
        <v>T82007956304903111</v>
      </c>
      <c r="F756" s="260">
        <v>1360000</v>
      </c>
      <c r="G756" s="260">
        <v>828200.79</v>
      </c>
    </row>
    <row r="757" spans="1:7" x14ac:dyDescent="0.2">
      <c r="A757" s="259" t="s">
        <v>657</v>
      </c>
      <c r="B757" s="259" t="s">
        <v>867</v>
      </c>
      <c r="C757" s="259" t="s">
        <v>31</v>
      </c>
      <c r="D757" s="259" t="s">
        <v>528</v>
      </c>
      <c r="E757" s="259" t="str">
        <f t="shared" si="11"/>
        <v>T82007956304903113</v>
      </c>
      <c r="F757" s="260">
        <v>1700</v>
      </c>
      <c r="G757" s="260">
        <v>481.21</v>
      </c>
    </row>
    <row r="758" spans="1:7" x14ac:dyDescent="0.2">
      <c r="A758" s="259" t="s">
        <v>657</v>
      </c>
      <c r="B758" s="259" t="s">
        <v>867</v>
      </c>
      <c r="C758" s="259" t="s">
        <v>31</v>
      </c>
      <c r="D758" s="259" t="s">
        <v>529</v>
      </c>
      <c r="E758" s="259" t="str">
        <f t="shared" si="11"/>
        <v>T82007956304903121</v>
      </c>
      <c r="F758" s="260">
        <v>39100</v>
      </c>
      <c r="G758" s="260">
        <v>20909.61</v>
      </c>
    </row>
    <row r="759" spans="1:7" x14ac:dyDescent="0.2">
      <c r="A759" s="259" t="s">
        <v>657</v>
      </c>
      <c r="B759" s="259" t="s">
        <v>867</v>
      </c>
      <c r="C759" s="259" t="s">
        <v>31</v>
      </c>
      <c r="D759" s="259" t="s">
        <v>530</v>
      </c>
      <c r="E759" s="259" t="str">
        <f t="shared" si="11"/>
        <v>T82007956304903132</v>
      </c>
      <c r="F759" s="260">
        <v>210230</v>
      </c>
      <c r="G759" s="260">
        <v>132791.18</v>
      </c>
    </row>
    <row r="760" spans="1:7" x14ac:dyDescent="0.2">
      <c r="A760" s="259" t="s">
        <v>657</v>
      </c>
      <c r="B760" s="259" t="s">
        <v>867</v>
      </c>
      <c r="C760" s="259" t="s">
        <v>31</v>
      </c>
      <c r="D760" s="259" t="s">
        <v>510</v>
      </c>
      <c r="E760" s="259" t="str">
        <f t="shared" si="11"/>
        <v>T82007956304903211</v>
      </c>
      <c r="F760" s="260">
        <v>34000</v>
      </c>
      <c r="G760" s="260">
        <v>11780.65</v>
      </c>
    </row>
    <row r="761" spans="1:7" x14ac:dyDescent="0.2">
      <c r="A761" s="259" t="s">
        <v>657</v>
      </c>
      <c r="B761" s="259" t="s">
        <v>867</v>
      </c>
      <c r="C761" s="259" t="s">
        <v>31</v>
      </c>
      <c r="D761" s="259" t="s">
        <v>531</v>
      </c>
      <c r="E761" s="259" t="str">
        <f t="shared" si="11"/>
        <v>T82007956304903212</v>
      </c>
      <c r="F761" s="260">
        <v>27200</v>
      </c>
      <c r="G761" s="260">
        <v>17707.2</v>
      </c>
    </row>
    <row r="762" spans="1:7" x14ac:dyDescent="0.2">
      <c r="A762" s="259" t="s">
        <v>657</v>
      </c>
      <c r="B762" s="259" t="s">
        <v>867</v>
      </c>
      <c r="C762" s="259" t="s">
        <v>31</v>
      </c>
      <c r="D762" s="259" t="s">
        <v>532</v>
      </c>
      <c r="E762" s="259" t="str">
        <f t="shared" si="11"/>
        <v>T82007956304903213</v>
      </c>
      <c r="F762" s="260">
        <v>17140</v>
      </c>
      <c r="G762" s="260">
        <v>4154.71</v>
      </c>
    </row>
    <row r="763" spans="1:7" x14ac:dyDescent="0.2">
      <c r="A763" s="259" t="s">
        <v>657</v>
      </c>
      <c r="B763" s="259" t="s">
        <v>867</v>
      </c>
      <c r="C763" s="259" t="s">
        <v>31</v>
      </c>
      <c r="D763" s="259" t="s">
        <v>534</v>
      </c>
      <c r="E763" s="259" t="str">
        <f t="shared" si="11"/>
        <v>T82007956304903221</v>
      </c>
      <c r="F763" s="260">
        <v>5670</v>
      </c>
      <c r="G763" s="260">
        <v>0</v>
      </c>
    </row>
    <row r="764" spans="1:7" x14ac:dyDescent="0.2">
      <c r="A764" s="259" t="s">
        <v>657</v>
      </c>
      <c r="B764" s="259" t="s">
        <v>867</v>
      </c>
      <c r="C764" s="259" t="s">
        <v>31</v>
      </c>
      <c r="D764" s="259" t="s">
        <v>535</v>
      </c>
      <c r="E764" s="259" t="str">
        <f t="shared" si="11"/>
        <v>T82007956304903223</v>
      </c>
      <c r="F764" s="260">
        <v>17000</v>
      </c>
      <c r="G764" s="260">
        <v>8477.1200000000008</v>
      </c>
    </row>
    <row r="765" spans="1:7" x14ac:dyDescent="0.2">
      <c r="A765" s="259" t="s">
        <v>657</v>
      </c>
      <c r="B765" s="259" t="s">
        <v>867</v>
      </c>
      <c r="C765" s="259" t="s">
        <v>31</v>
      </c>
      <c r="D765" s="259" t="s">
        <v>537</v>
      </c>
      <c r="E765" s="259" t="str">
        <f t="shared" si="11"/>
        <v>T82007956304903231</v>
      </c>
      <c r="F765" s="260">
        <v>3970</v>
      </c>
      <c r="G765" s="260">
        <v>681.73</v>
      </c>
    </row>
    <row r="766" spans="1:7" x14ac:dyDescent="0.2">
      <c r="A766" s="259" t="s">
        <v>657</v>
      </c>
      <c r="B766" s="259" t="s">
        <v>867</v>
      </c>
      <c r="C766" s="259" t="s">
        <v>31</v>
      </c>
      <c r="D766" s="259" t="s">
        <v>538</v>
      </c>
      <c r="E766" s="259" t="str">
        <f t="shared" si="11"/>
        <v>T82007956304903232</v>
      </c>
      <c r="F766" s="260">
        <v>121560</v>
      </c>
      <c r="G766" s="260">
        <v>61343.27</v>
      </c>
    </row>
    <row r="767" spans="1:7" x14ac:dyDescent="0.2">
      <c r="A767" s="259" t="s">
        <v>657</v>
      </c>
      <c r="B767" s="259" t="s">
        <v>867</v>
      </c>
      <c r="C767" s="259" t="s">
        <v>31</v>
      </c>
      <c r="D767" s="259" t="s">
        <v>539</v>
      </c>
      <c r="E767" s="259" t="str">
        <f t="shared" si="11"/>
        <v>T82007956304903233</v>
      </c>
      <c r="F767" s="260">
        <v>226670</v>
      </c>
      <c r="G767" s="260">
        <v>101137.08</v>
      </c>
    </row>
    <row r="768" spans="1:7" x14ac:dyDescent="0.2">
      <c r="A768" s="259" t="s">
        <v>657</v>
      </c>
      <c r="B768" s="259" t="s">
        <v>867</v>
      </c>
      <c r="C768" s="259" t="s">
        <v>31</v>
      </c>
      <c r="D768" s="259" t="s">
        <v>540</v>
      </c>
      <c r="E768" s="259" t="str">
        <f t="shared" si="11"/>
        <v>T82007956304903234</v>
      </c>
      <c r="F768" s="260">
        <v>3400</v>
      </c>
      <c r="G768" s="260">
        <v>2677.13</v>
      </c>
    </row>
    <row r="769" spans="1:7" x14ac:dyDescent="0.2">
      <c r="A769" s="259" t="s">
        <v>657</v>
      </c>
      <c r="B769" s="259" t="s">
        <v>867</v>
      </c>
      <c r="C769" s="259" t="s">
        <v>31</v>
      </c>
      <c r="D769" s="259" t="s">
        <v>541</v>
      </c>
      <c r="E769" s="259" t="str">
        <f t="shared" si="11"/>
        <v>T82007956304903235</v>
      </c>
      <c r="F769" s="260">
        <v>4250</v>
      </c>
      <c r="G769" s="260">
        <v>27918.880000000001</v>
      </c>
    </row>
    <row r="770" spans="1:7" x14ac:dyDescent="0.2">
      <c r="A770" s="259" t="s">
        <v>657</v>
      </c>
      <c r="B770" s="259" t="s">
        <v>867</v>
      </c>
      <c r="C770" s="259" t="s">
        <v>31</v>
      </c>
      <c r="D770" s="259" t="s">
        <v>511</v>
      </c>
      <c r="E770" s="259" t="str">
        <f t="shared" si="11"/>
        <v>T82007956304903237</v>
      </c>
      <c r="F770" s="260">
        <v>893082</v>
      </c>
      <c r="G770" s="260">
        <v>5312.5</v>
      </c>
    </row>
    <row r="771" spans="1:7" x14ac:dyDescent="0.2">
      <c r="A771" s="259" t="s">
        <v>657</v>
      </c>
      <c r="B771" s="259" t="s">
        <v>867</v>
      </c>
      <c r="C771" s="259" t="s">
        <v>31</v>
      </c>
      <c r="D771" s="259" t="s">
        <v>543</v>
      </c>
      <c r="E771" s="259" t="str">
        <f t="shared" ref="E771:E834" si="12">CONCATENATE(A771,B771,C771,D771)</f>
        <v>T82007956304903238</v>
      </c>
      <c r="F771" s="260">
        <v>41370</v>
      </c>
      <c r="G771" s="260">
        <v>25660.13</v>
      </c>
    </row>
    <row r="772" spans="1:7" x14ac:dyDescent="0.2">
      <c r="A772" s="259" t="s">
        <v>657</v>
      </c>
      <c r="B772" s="259" t="s">
        <v>867</v>
      </c>
      <c r="C772" s="259" t="s">
        <v>31</v>
      </c>
      <c r="D772" s="259" t="s">
        <v>544</v>
      </c>
      <c r="E772" s="259" t="str">
        <f t="shared" si="12"/>
        <v>T82007956304903239</v>
      </c>
      <c r="F772" s="260">
        <v>11900</v>
      </c>
      <c r="G772" s="260">
        <v>7340.44</v>
      </c>
    </row>
    <row r="773" spans="1:7" x14ac:dyDescent="0.2">
      <c r="A773" s="259" t="s">
        <v>657</v>
      </c>
      <c r="B773" s="259" t="s">
        <v>867</v>
      </c>
      <c r="C773" s="259" t="s">
        <v>31</v>
      </c>
      <c r="D773" s="259" t="s">
        <v>548</v>
      </c>
      <c r="E773" s="259" t="str">
        <f t="shared" si="12"/>
        <v>T82007956304903293</v>
      </c>
      <c r="F773" s="260">
        <v>5950</v>
      </c>
      <c r="G773" s="260">
        <v>608.77</v>
      </c>
    </row>
    <row r="774" spans="1:7" x14ac:dyDescent="0.2">
      <c r="A774" s="259" t="s">
        <v>657</v>
      </c>
      <c r="B774" s="259" t="s">
        <v>867</v>
      </c>
      <c r="C774" s="259" t="s">
        <v>270</v>
      </c>
      <c r="D774" s="259" t="s">
        <v>858</v>
      </c>
      <c r="E774" s="259" t="str">
        <f t="shared" si="12"/>
        <v>T82007956304533531</v>
      </c>
      <c r="F774" s="260">
        <v>0</v>
      </c>
      <c r="G774" s="260">
        <v>0</v>
      </c>
    </row>
    <row r="775" spans="1:7" x14ac:dyDescent="0.2">
      <c r="A775" s="259" t="s">
        <v>657</v>
      </c>
      <c r="B775" s="259" t="s">
        <v>867</v>
      </c>
      <c r="C775" s="259" t="s">
        <v>325</v>
      </c>
      <c r="D775" s="259" t="s">
        <v>858</v>
      </c>
      <c r="E775" s="259" t="str">
        <f t="shared" si="12"/>
        <v>T82007956304603531</v>
      </c>
      <c r="F775" s="260">
        <v>0</v>
      </c>
      <c r="G775" s="260">
        <v>0</v>
      </c>
    </row>
    <row r="776" spans="1:7" x14ac:dyDescent="0.2">
      <c r="A776" s="259" t="s">
        <v>657</v>
      </c>
      <c r="B776" s="259" t="s">
        <v>867</v>
      </c>
      <c r="C776" s="259" t="s">
        <v>258</v>
      </c>
      <c r="D776" s="259" t="s">
        <v>863</v>
      </c>
      <c r="E776" s="259" t="str">
        <f t="shared" si="12"/>
        <v>T82007956304513681</v>
      </c>
      <c r="F776" s="260">
        <v>0</v>
      </c>
      <c r="G776" s="260">
        <v>0</v>
      </c>
    </row>
    <row r="777" spans="1:7" x14ac:dyDescent="0.2">
      <c r="A777" s="259" t="s">
        <v>657</v>
      </c>
      <c r="B777" s="259" t="s">
        <v>867</v>
      </c>
      <c r="C777" s="259" t="s">
        <v>270</v>
      </c>
      <c r="D777" s="259" t="s">
        <v>863</v>
      </c>
      <c r="E777" s="259" t="str">
        <f t="shared" si="12"/>
        <v>T82007956304533681</v>
      </c>
      <c r="F777" s="260">
        <v>0</v>
      </c>
      <c r="G777" s="260">
        <v>0</v>
      </c>
    </row>
    <row r="778" spans="1:7" x14ac:dyDescent="0.2">
      <c r="A778" s="259" t="s">
        <v>657</v>
      </c>
      <c r="B778" s="259" t="s">
        <v>867</v>
      </c>
      <c r="C778" s="259" t="s">
        <v>258</v>
      </c>
      <c r="D778" s="259" t="s">
        <v>860</v>
      </c>
      <c r="E778" s="259" t="str">
        <f t="shared" si="12"/>
        <v>T82007956304513682</v>
      </c>
      <c r="F778" s="260">
        <v>7601500</v>
      </c>
      <c r="G778" s="260">
        <v>1325882.71</v>
      </c>
    </row>
    <row r="779" spans="1:7" x14ac:dyDescent="0.2">
      <c r="A779" s="259" t="s">
        <v>657</v>
      </c>
      <c r="B779" s="259" t="s">
        <v>867</v>
      </c>
      <c r="C779" s="259" t="s">
        <v>270</v>
      </c>
      <c r="D779" s="259" t="s">
        <v>860</v>
      </c>
      <c r="E779" s="259" t="str">
        <f t="shared" si="12"/>
        <v>T82007956304533682</v>
      </c>
      <c r="F779" s="260">
        <v>2550000</v>
      </c>
      <c r="G779" s="260">
        <v>3635069.83</v>
      </c>
    </row>
    <row r="780" spans="1:7" x14ac:dyDescent="0.2">
      <c r="A780" s="259" t="s">
        <v>657</v>
      </c>
      <c r="B780" s="259" t="s">
        <v>867</v>
      </c>
      <c r="C780" s="259" t="s">
        <v>31</v>
      </c>
      <c r="D780" s="259" t="s">
        <v>820</v>
      </c>
      <c r="E780" s="259" t="str">
        <f t="shared" si="12"/>
        <v>T82007956304903721</v>
      </c>
      <c r="F780" s="260">
        <v>12470</v>
      </c>
      <c r="G780" s="260">
        <v>0</v>
      </c>
    </row>
    <row r="781" spans="1:7" x14ac:dyDescent="0.2">
      <c r="A781" s="259" t="s">
        <v>657</v>
      </c>
      <c r="B781" s="259" t="s">
        <v>867</v>
      </c>
      <c r="C781" s="259" t="s">
        <v>101</v>
      </c>
      <c r="D781" s="259" t="s">
        <v>865</v>
      </c>
      <c r="E781" s="259" t="str">
        <f t="shared" si="12"/>
        <v>T82007956304523813</v>
      </c>
      <c r="F781" s="260">
        <v>0</v>
      </c>
      <c r="G781" s="260">
        <v>0</v>
      </c>
    </row>
    <row r="782" spans="1:7" x14ac:dyDescent="0.2">
      <c r="A782" s="259" t="s">
        <v>657</v>
      </c>
      <c r="B782" s="259" t="s">
        <v>867</v>
      </c>
      <c r="C782" s="259" t="s">
        <v>101</v>
      </c>
      <c r="D782" s="259" t="s">
        <v>866</v>
      </c>
      <c r="E782" s="259" t="str">
        <f t="shared" si="12"/>
        <v>T82007956304523823</v>
      </c>
      <c r="F782" s="260">
        <v>18510583</v>
      </c>
      <c r="G782" s="260">
        <v>2595161.11</v>
      </c>
    </row>
    <row r="783" spans="1:7" x14ac:dyDescent="0.2">
      <c r="A783" s="259" t="s">
        <v>657</v>
      </c>
      <c r="B783" s="259" t="s">
        <v>867</v>
      </c>
      <c r="C783" s="259" t="s">
        <v>270</v>
      </c>
      <c r="D783" s="259" t="s">
        <v>859</v>
      </c>
      <c r="E783" s="259" t="str">
        <f t="shared" si="12"/>
        <v>T82007956304533864</v>
      </c>
      <c r="F783" s="260">
        <v>10712000</v>
      </c>
      <c r="G783" s="260">
        <v>5453947</v>
      </c>
    </row>
    <row r="784" spans="1:7" x14ac:dyDescent="0.2">
      <c r="A784" s="259" t="s">
        <v>657</v>
      </c>
      <c r="B784" s="259" t="s">
        <v>867</v>
      </c>
      <c r="C784" s="259" t="s">
        <v>325</v>
      </c>
      <c r="D784" s="259" t="s">
        <v>859</v>
      </c>
      <c r="E784" s="259" t="str">
        <f t="shared" si="12"/>
        <v>T82007956304603864</v>
      </c>
      <c r="F784" s="260">
        <v>8883300</v>
      </c>
      <c r="G784" s="260">
        <v>0</v>
      </c>
    </row>
    <row r="785" spans="1:7" x14ac:dyDescent="0.2">
      <c r="A785" s="259" t="s">
        <v>657</v>
      </c>
      <c r="B785" s="259" t="s">
        <v>867</v>
      </c>
      <c r="C785" s="259" t="s">
        <v>31</v>
      </c>
      <c r="D785" s="259" t="s">
        <v>557</v>
      </c>
      <c r="E785" s="259" t="str">
        <f t="shared" si="12"/>
        <v>T82007956304904123</v>
      </c>
      <c r="F785" s="260">
        <v>100</v>
      </c>
      <c r="G785" s="260">
        <v>0</v>
      </c>
    </row>
    <row r="786" spans="1:7" x14ac:dyDescent="0.2">
      <c r="A786" s="259" t="s">
        <v>657</v>
      </c>
      <c r="B786" s="259" t="s">
        <v>867</v>
      </c>
      <c r="C786" s="259" t="s">
        <v>31</v>
      </c>
      <c r="D786" s="259" t="s">
        <v>503</v>
      </c>
      <c r="E786" s="259" t="str">
        <f t="shared" si="12"/>
        <v>T82007956304904126</v>
      </c>
      <c r="F786" s="260">
        <v>100</v>
      </c>
      <c r="G786" s="260">
        <v>0</v>
      </c>
    </row>
    <row r="787" spans="1:7" x14ac:dyDescent="0.2">
      <c r="A787" s="259" t="s">
        <v>657</v>
      </c>
      <c r="B787" s="259" t="s">
        <v>867</v>
      </c>
      <c r="C787" s="259" t="s">
        <v>31</v>
      </c>
      <c r="D787" s="259" t="s">
        <v>552</v>
      </c>
      <c r="E787" s="259" t="str">
        <f t="shared" si="12"/>
        <v>T82007956304904221</v>
      </c>
      <c r="F787" s="260">
        <v>14350</v>
      </c>
      <c r="G787" s="260">
        <v>892.5</v>
      </c>
    </row>
    <row r="788" spans="1:7" x14ac:dyDescent="0.2">
      <c r="A788" s="259" t="s">
        <v>657</v>
      </c>
      <c r="B788" s="259" t="s">
        <v>867</v>
      </c>
      <c r="C788" s="259" t="s">
        <v>31</v>
      </c>
      <c r="D788" s="259" t="s">
        <v>559</v>
      </c>
      <c r="E788" s="259" t="str">
        <f t="shared" si="12"/>
        <v>T82007956304904222</v>
      </c>
      <c r="F788" s="260">
        <v>100</v>
      </c>
      <c r="G788" s="260">
        <v>0</v>
      </c>
    </row>
    <row r="789" spans="1:7" x14ac:dyDescent="0.2">
      <c r="A789" s="259" t="s">
        <v>657</v>
      </c>
      <c r="B789" s="259" t="s">
        <v>867</v>
      </c>
      <c r="C789" s="259" t="s">
        <v>31</v>
      </c>
      <c r="D789" s="259" t="s">
        <v>822</v>
      </c>
      <c r="E789" s="259" t="str">
        <f t="shared" si="12"/>
        <v>T82007956304904223</v>
      </c>
      <c r="F789" s="260">
        <v>3080</v>
      </c>
      <c r="G789" s="260">
        <v>0</v>
      </c>
    </row>
    <row r="790" spans="1:7" x14ac:dyDescent="0.2">
      <c r="A790" s="259" t="s">
        <v>657</v>
      </c>
      <c r="B790" s="259" t="s">
        <v>867</v>
      </c>
      <c r="C790" s="259" t="s">
        <v>31</v>
      </c>
      <c r="D790" s="259" t="s">
        <v>824</v>
      </c>
      <c r="E790" s="259" t="str">
        <f t="shared" si="12"/>
        <v>T82007956304904227</v>
      </c>
      <c r="F790" s="260">
        <v>100</v>
      </c>
      <c r="G790" s="260">
        <v>0</v>
      </c>
    </row>
    <row r="791" spans="1:7" x14ac:dyDescent="0.2">
      <c r="A791" s="259" t="s">
        <v>657</v>
      </c>
      <c r="B791" s="259" t="s">
        <v>867</v>
      </c>
      <c r="C791" s="259" t="s">
        <v>31</v>
      </c>
      <c r="D791" s="259" t="s">
        <v>563</v>
      </c>
      <c r="E791" s="259" t="str">
        <f t="shared" si="12"/>
        <v>T82007956304904231</v>
      </c>
      <c r="F791" s="260">
        <v>100</v>
      </c>
      <c r="G791" s="260">
        <v>0</v>
      </c>
    </row>
    <row r="792" spans="1:7" x14ac:dyDescent="0.2">
      <c r="A792" s="259" t="s">
        <v>657</v>
      </c>
      <c r="B792" s="259" t="s">
        <v>867</v>
      </c>
      <c r="C792" s="259" t="s">
        <v>31</v>
      </c>
      <c r="D792" s="259" t="s">
        <v>828</v>
      </c>
      <c r="E792" s="259" t="str">
        <f t="shared" si="12"/>
        <v>T82007956304904511</v>
      </c>
      <c r="F792" s="260">
        <v>100</v>
      </c>
      <c r="G792" s="260">
        <v>0</v>
      </c>
    </row>
    <row r="793" spans="1:7" x14ac:dyDescent="0.2">
      <c r="A793" s="259" t="s">
        <v>657</v>
      </c>
      <c r="B793" s="259" t="s">
        <v>867</v>
      </c>
      <c r="C793" s="259" t="s">
        <v>31</v>
      </c>
      <c r="D793" s="259" t="s">
        <v>854</v>
      </c>
      <c r="E793" s="259" t="str">
        <f t="shared" si="12"/>
        <v>T82007956304904521</v>
      </c>
      <c r="F793" s="260">
        <v>100</v>
      </c>
      <c r="G793" s="260">
        <v>0</v>
      </c>
    </row>
    <row r="794" spans="1:7" x14ac:dyDescent="0.2">
      <c r="A794" s="259" t="s">
        <v>655</v>
      </c>
      <c r="B794" s="259" t="s">
        <v>868</v>
      </c>
      <c r="C794" s="259" t="s">
        <v>258</v>
      </c>
      <c r="D794" s="259" t="s">
        <v>526</v>
      </c>
      <c r="E794" s="259" t="str">
        <f t="shared" si="12"/>
        <v>T82007758104513111</v>
      </c>
      <c r="F794" s="260">
        <v>0</v>
      </c>
      <c r="G794" s="260">
        <v>0</v>
      </c>
    </row>
    <row r="795" spans="1:7" x14ac:dyDescent="0.2">
      <c r="A795" s="259" t="s">
        <v>655</v>
      </c>
      <c r="B795" s="259" t="s">
        <v>868</v>
      </c>
      <c r="C795" s="259" t="s">
        <v>258</v>
      </c>
      <c r="D795" s="259" t="s">
        <v>530</v>
      </c>
      <c r="E795" s="259" t="str">
        <f t="shared" si="12"/>
        <v>T82007758104513132</v>
      </c>
      <c r="F795" s="260">
        <v>0</v>
      </c>
      <c r="G795" s="260">
        <v>0</v>
      </c>
    </row>
    <row r="796" spans="1:7" x14ac:dyDescent="0.2">
      <c r="A796" s="259" t="s">
        <v>655</v>
      </c>
      <c r="B796" s="259" t="s">
        <v>868</v>
      </c>
      <c r="C796" s="259" t="s">
        <v>325</v>
      </c>
      <c r="D796" s="259" t="s">
        <v>858</v>
      </c>
      <c r="E796" s="259" t="str">
        <f t="shared" si="12"/>
        <v>T82007758104603531</v>
      </c>
      <c r="F796" s="260">
        <v>0</v>
      </c>
      <c r="G796" s="260">
        <v>0</v>
      </c>
    </row>
    <row r="797" spans="1:7" x14ac:dyDescent="0.2">
      <c r="A797" s="259" t="s">
        <v>655</v>
      </c>
      <c r="B797" s="259" t="s">
        <v>868</v>
      </c>
      <c r="C797" s="259" t="s">
        <v>325</v>
      </c>
      <c r="D797" s="259" t="s">
        <v>863</v>
      </c>
      <c r="E797" s="259" t="str">
        <f t="shared" si="12"/>
        <v>T82007758104603681</v>
      </c>
      <c r="F797" s="260">
        <v>0</v>
      </c>
      <c r="G797" s="260">
        <v>0</v>
      </c>
    </row>
    <row r="798" spans="1:7" x14ac:dyDescent="0.2">
      <c r="A798" s="259" t="s">
        <v>655</v>
      </c>
      <c r="B798" s="259" t="s">
        <v>868</v>
      </c>
      <c r="C798" s="259" t="s">
        <v>258</v>
      </c>
      <c r="D798" s="259" t="s">
        <v>860</v>
      </c>
      <c r="E798" s="259" t="str">
        <f t="shared" si="12"/>
        <v>T82007758104513682</v>
      </c>
      <c r="F798" s="260">
        <v>23929000</v>
      </c>
      <c r="G798" s="260">
        <v>0</v>
      </c>
    </row>
    <row r="799" spans="1:7" x14ac:dyDescent="0.2">
      <c r="A799" s="259" t="s">
        <v>655</v>
      </c>
      <c r="B799" s="259" t="s">
        <v>868</v>
      </c>
      <c r="C799" s="259" t="s">
        <v>270</v>
      </c>
      <c r="D799" s="259" t="s">
        <v>860</v>
      </c>
      <c r="E799" s="259" t="str">
        <f t="shared" si="12"/>
        <v>T82007758104533682</v>
      </c>
      <c r="F799" s="260">
        <v>30418368</v>
      </c>
      <c r="G799" s="260">
        <v>9367184.9000000004</v>
      </c>
    </row>
    <row r="800" spans="1:7" x14ac:dyDescent="0.2">
      <c r="A800" s="259" t="s">
        <v>655</v>
      </c>
      <c r="B800" s="259" t="s">
        <v>868</v>
      </c>
      <c r="C800" s="259" t="s">
        <v>325</v>
      </c>
      <c r="D800" s="259" t="s">
        <v>860</v>
      </c>
      <c r="E800" s="259" t="str">
        <f t="shared" si="12"/>
        <v>T82007758104603682</v>
      </c>
      <c r="F800" s="260">
        <v>0</v>
      </c>
      <c r="G800" s="260">
        <v>21109.94</v>
      </c>
    </row>
    <row r="801" spans="1:7" x14ac:dyDescent="0.2">
      <c r="A801" s="259" t="s">
        <v>655</v>
      </c>
      <c r="B801" s="259" t="s">
        <v>868</v>
      </c>
      <c r="C801" s="259" t="s">
        <v>101</v>
      </c>
      <c r="D801" s="259" t="s">
        <v>866</v>
      </c>
      <c r="E801" s="259" t="str">
        <f t="shared" si="12"/>
        <v>T82007758104523823</v>
      </c>
      <c r="F801" s="260">
        <v>500000</v>
      </c>
      <c r="G801" s="260">
        <v>0</v>
      </c>
    </row>
    <row r="802" spans="1:7" x14ac:dyDescent="0.2">
      <c r="A802" s="259" t="s">
        <v>655</v>
      </c>
      <c r="B802" s="259" t="s">
        <v>868</v>
      </c>
      <c r="C802" s="259" t="s">
        <v>258</v>
      </c>
      <c r="D802" s="259" t="s">
        <v>859</v>
      </c>
      <c r="E802" s="259" t="str">
        <f t="shared" si="12"/>
        <v>T82007758104513864</v>
      </c>
      <c r="F802" s="260">
        <v>35292810</v>
      </c>
      <c r="G802" s="260">
        <v>1665369.47</v>
      </c>
    </row>
    <row r="803" spans="1:7" x14ac:dyDescent="0.2">
      <c r="A803" s="259" t="s">
        <v>655</v>
      </c>
      <c r="B803" s="259" t="s">
        <v>868</v>
      </c>
      <c r="C803" s="259" t="s">
        <v>101</v>
      </c>
      <c r="D803" s="259" t="s">
        <v>859</v>
      </c>
      <c r="E803" s="259" t="str">
        <f t="shared" si="12"/>
        <v>T82007758104523864</v>
      </c>
      <c r="F803" s="260">
        <v>500000</v>
      </c>
      <c r="G803" s="260">
        <v>0</v>
      </c>
    </row>
    <row r="804" spans="1:7" x14ac:dyDescent="0.2">
      <c r="A804" s="259" t="s">
        <v>655</v>
      </c>
      <c r="B804" s="259" t="s">
        <v>868</v>
      </c>
      <c r="C804" s="259" t="s">
        <v>270</v>
      </c>
      <c r="D804" s="259" t="s">
        <v>859</v>
      </c>
      <c r="E804" s="259" t="str">
        <f t="shared" si="12"/>
        <v>T82007758104533864</v>
      </c>
      <c r="F804" s="260">
        <v>8500000</v>
      </c>
      <c r="G804" s="260">
        <v>13699979.289999999</v>
      </c>
    </row>
    <row r="805" spans="1:7" x14ac:dyDescent="0.2">
      <c r="A805" s="259" t="s">
        <v>655</v>
      </c>
      <c r="B805" s="259" t="s">
        <v>868</v>
      </c>
      <c r="C805" s="259" t="s">
        <v>296</v>
      </c>
      <c r="D805" s="259" t="s">
        <v>859</v>
      </c>
      <c r="E805" s="259" t="str">
        <f t="shared" si="12"/>
        <v>T82007758104543864</v>
      </c>
      <c r="F805" s="260">
        <v>2850000</v>
      </c>
      <c r="G805" s="260">
        <v>943216.58</v>
      </c>
    </row>
    <row r="806" spans="1:7" x14ac:dyDescent="0.2">
      <c r="A806" s="259" t="s">
        <v>655</v>
      </c>
      <c r="B806" s="259" t="s">
        <v>868</v>
      </c>
      <c r="C806" s="259" t="s">
        <v>325</v>
      </c>
      <c r="D806" s="259" t="s">
        <v>859</v>
      </c>
      <c r="E806" s="259" t="str">
        <f t="shared" si="12"/>
        <v>T82007758104603864</v>
      </c>
      <c r="F806" s="260">
        <v>6500000</v>
      </c>
      <c r="G806" s="260">
        <v>2711935.83</v>
      </c>
    </row>
    <row r="807" spans="1:7" x14ac:dyDescent="0.2">
      <c r="A807" s="259" t="s">
        <v>287</v>
      </c>
      <c r="B807" s="259" t="s">
        <v>869</v>
      </c>
      <c r="C807" s="259" t="s">
        <v>270</v>
      </c>
      <c r="D807" s="259" t="s">
        <v>830</v>
      </c>
      <c r="E807" s="259" t="str">
        <f t="shared" si="12"/>
        <v>A76101181004533632</v>
      </c>
      <c r="F807" s="260">
        <v>38800000</v>
      </c>
      <c r="G807" s="260">
        <v>2355571.85</v>
      </c>
    </row>
    <row r="808" spans="1:7" x14ac:dyDescent="0.2">
      <c r="A808" s="259" t="s">
        <v>639</v>
      </c>
      <c r="B808" s="259" t="s">
        <v>869</v>
      </c>
      <c r="C808" s="259" t="s">
        <v>270</v>
      </c>
      <c r="D808" s="259" t="s">
        <v>830</v>
      </c>
      <c r="E808" s="259" t="str">
        <f t="shared" si="12"/>
        <v>A82008281004533632</v>
      </c>
      <c r="F808" s="260">
        <v>105941000</v>
      </c>
      <c r="G808" s="260">
        <v>105389377.45</v>
      </c>
    </row>
    <row r="809" spans="1:7" x14ac:dyDescent="0.2">
      <c r="A809" s="259" t="s">
        <v>655</v>
      </c>
      <c r="B809" s="259" t="s">
        <v>870</v>
      </c>
      <c r="C809" s="259" t="s">
        <v>258</v>
      </c>
      <c r="D809" s="259" t="s">
        <v>860</v>
      </c>
      <c r="E809" s="259" t="str">
        <f t="shared" si="12"/>
        <v>T82007781504513682</v>
      </c>
      <c r="F809" s="260">
        <v>28000000</v>
      </c>
      <c r="G809" s="260">
        <v>0</v>
      </c>
    </row>
    <row r="810" spans="1:7" x14ac:dyDescent="0.2">
      <c r="A810" s="259" t="s">
        <v>477</v>
      </c>
      <c r="B810" s="259" t="s">
        <v>811</v>
      </c>
      <c r="C810" s="259" t="s">
        <v>101</v>
      </c>
      <c r="D810" s="259" t="s">
        <v>833</v>
      </c>
      <c r="E810" s="259" t="str">
        <f t="shared" si="12"/>
        <v>A5703231104523512</v>
      </c>
      <c r="F810" s="260">
        <v>70840000</v>
      </c>
      <c r="G810" s="260">
        <v>32685056.190000001</v>
      </c>
    </row>
    <row r="811" spans="1:7" x14ac:dyDescent="0.2">
      <c r="A811" s="259" t="s">
        <v>477</v>
      </c>
      <c r="B811" s="259" t="s">
        <v>811</v>
      </c>
      <c r="C811" s="259" t="s">
        <v>101</v>
      </c>
      <c r="D811" s="259" t="s">
        <v>836</v>
      </c>
      <c r="E811" s="259" t="str">
        <f t="shared" si="12"/>
        <v>A5703231104523522</v>
      </c>
      <c r="F811" s="260">
        <v>20860000</v>
      </c>
      <c r="G811" s="260">
        <v>8244346.2199999997</v>
      </c>
    </row>
    <row r="812" spans="1:7" x14ac:dyDescent="0.2">
      <c r="A812" s="259" t="s">
        <v>468</v>
      </c>
      <c r="B812" s="259" t="s">
        <v>811</v>
      </c>
      <c r="C812" s="259" t="s">
        <v>101</v>
      </c>
      <c r="D812" s="259" t="s">
        <v>526</v>
      </c>
      <c r="E812" s="259" t="str">
        <f t="shared" si="12"/>
        <v>A5870231104523111</v>
      </c>
      <c r="F812" s="260">
        <v>460000</v>
      </c>
      <c r="G812" s="260">
        <v>251611.13</v>
      </c>
    </row>
    <row r="813" spans="1:7" x14ac:dyDescent="0.2">
      <c r="A813" s="259" t="s">
        <v>468</v>
      </c>
      <c r="B813" s="259" t="s">
        <v>811</v>
      </c>
      <c r="C813" s="259" t="s">
        <v>101</v>
      </c>
      <c r="D813" s="259" t="s">
        <v>529</v>
      </c>
      <c r="E813" s="259" t="str">
        <f t="shared" si="12"/>
        <v>A5870231104523121</v>
      </c>
      <c r="F813" s="260">
        <v>14000</v>
      </c>
      <c r="G813" s="260">
        <v>4541.4399999999996</v>
      </c>
    </row>
    <row r="814" spans="1:7" x14ac:dyDescent="0.2">
      <c r="A814" s="259" t="s">
        <v>468</v>
      </c>
      <c r="B814" s="259" t="s">
        <v>811</v>
      </c>
      <c r="C814" s="259" t="s">
        <v>101</v>
      </c>
      <c r="D814" s="259" t="s">
        <v>530</v>
      </c>
      <c r="E814" s="259" t="str">
        <f t="shared" si="12"/>
        <v>A5870231104523132</v>
      </c>
      <c r="F814" s="260">
        <v>76000</v>
      </c>
      <c r="G814" s="260">
        <v>41517.699999999997</v>
      </c>
    </row>
    <row r="815" spans="1:7" x14ac:dyDescent="0.2">
      <c r="A815" s="259" t="s">
        <v>468</v>
      </c>
      <c r="B815" s="259" t="s">
        <v>811</v>
      </c>
      <c r="C815" s="259" t="s">
        <v>101</v>
      </c>
      <c r="D815" s="259" t="s">
        <v>510</v>
      </c>
      <c r="E815" s="259" t="str">
        <f t="shared" si="12"/>
        <v>A5870231104523211</v>
      </c>
      <c r="F815" s="260">
        <v>8500</v>
      </c>
      <c r="G815" s="260">
        <v>6354.25</v>
      </c>
    </row>
    <row r="816" spans="1:7" x14ac:dyDescent="0.2">
      <c r="A816" s="259" t="s">
        <v>468</v>
      </c>
      <c r="B816" s="259" t="s">
        <v>811</v>
      </c>
      <c r="C816" s="259" t="s">
        <v>101</v>
      </c>
      <c r="D816" s="259" t="s">
        <v>531</v>
      </c>
      <c r="E816" s="259" t="str">
        <f t="shared" si="12"/>
        <v>A5870231104523212</v>
      </c>
      <c r="F816" s="260">
        <v>6500</v>
      </c>
      <c r="G816" s="260">
        <v>2484.11</v>
      </c>
    </row>
    <row r="817" spans="1:7" x14ac:dyDescent="0.2">
      <c r="A817" s="259" t="s">
        <v>468</v>
      </c>
      <c r="B817" s="259" t="s">
        <v>811</v>
      </c>
      <c r="C817" s="259" t="s">
        <v>101</v>
      </c>
      <c r="D817" s="259" t="s">
        <v>532</v>
      </c>
      <c r="E817" s="259" t="str">
        <f t="shared" si="12"/>
        <v>A5870231104523213</v>
      </c>
      <c r="F817" s="260">
        <v>2000</v>
      </c>
      <c r="G817" s="260">
        <v>500</v>
      </c>
    </row>
    <row r="818" spans="1:7" x14ac:dyDescent="0.2">
      <c r="A818" s="259" t="s">
        <v>468</v>
      </c>
      <c r="B818" s="259" t="s">
        <v>811</v>
      </c>
      <c r="C818" s="259" t="s">
        <v>101</v>
      </c>
      <c r="D818" s="259" t="s">
        <v>533</v>
      </c>
      <c r="E818" s="259" t="str">
        <f t="shared" si="12"/>
        <v>A5870231104523214</v>
      </c>
      <c r="F818" s="260">
        <v>200</v>
      </c>
      <c r="G818" s="260">
        <v>0</v>
      </c>
    </row>
    <row r="819" spans="1:7" x14ac:dyDescent="0.2">
      <c r="A819" s="259" t="s">
        <v>468</v>
      </c>
      <c r="B819" s="259" t="s">
        <v>811</v>
      </c>
      <c r="C819" s="259" t="s">
        <v>101</v>
      </c>
      <c r="D819" s="259" t="s">
        <v>534</v>
      </c>
      <c r="E819" s="259" t="str">
        <f t="shared" si="12"/>
        <v>A5870231104523221</v>
      </c>
      <c r="F819" s="260">
        <v>2700</v>
      </c>
      <c r="G819" s="260">
        <v>2164.2800000000002</v>
      </c>
    </row>
    <row r="820" spans="1:7" x14ac:dyDescent="0.2">
      <c r="A820" s="259" t="s">
        <v>468</v>
      </c>
      <c r="B820" s="259" t="s">
        <v>811</v>
      </c>
      <c r="C820" s="259" t="s">
        <v>101</v>
      </c>
      <c r="D820" s="259" t="s">
        <v>535</v>
      </c>
      <c r="E820" s="259" t="str">
        <f t="shared" si="12"/>
        <v>A5870231104523223</v>
      </c>
      <c r="F820" s="260">
        <v>7000</v>
      </c>
      <c r="G820" s="260">
        <v>2505.91</v>
      </c>
    </row>
    <row r="821" spans="1:7" x14ac:dyDescent="0.2">
      <c r="A821" s="259" t="s">
        <v>468</v>
      </c>
      <c r="B821" s="259" t="s">
        <v>811</v>
      </c>
      <c r="C821" s="259" t="s">
        <v>101</v>
      </c>
      <c r="D821" s="259" t="s">
        <v>570</v>
      </c>
      <c r="E821" s="259" t="str">
        <f t="shared" si="12"/>
        <v>A5870231104523224</v>
      </c>
      <c r="F821" s="260">
        <v>200</v>
      </c>
      <c r="G821" s="260">
        <v>0</v>
      </c>
    </row>
    <row r="822" spans="1:7" x14ac:dyDescent="0.2">
      <c r="A822" s="259" t="s">
        <v>468</v>
      </c>
      <c r="B822" s="259" t="s">
        <v>811</v>
      </c>
      <c r="C822" s="259" t="s">
        <v>101</v>
      </c>
      <c r="D822" s="259" t="s">
        <v>536</v>
      </c>
      <c r="E822" s="259" t="str">
        <f t="shared" si="12"/>
        <v>A5870231104523225</v>
      </c>
      <c r="F822" s="260">
        <v>500</v>
      </c>
      <c r="G822" s="260">
        <v>751.19</v>
      </c>
    </row>
    <row r="823" spans="1:7" x14ac:dyDescent="0.2">
      <c r="A823" s="259" t="s">
        <v>468</v>
      </c>
      <c r="B823" s="259" t="s">
        <v>811</v>
      </c>
      <c r="C823" s="259" t="s">
        <v>101</v>
      </c>
      <c r="D823" s="259" t="s">
        <v>537</v>
      </c>
      <c r="E823" s="259" t="str">
        <f t="shared" si="12"/>
        <v>A5870231104523231</v>
      </c>
      <c r="F823" s="260">
        <v>6000</v>
      </c>
      <c r="G823" s="260">
        <v>3204.06</v>
      </c>
    </row>
    <row r="824" spans="1:7" x14ac:dyDescent="0.2">
      <c r="A824" s="259" t="s">
        <v>468</v>
      </c>
      <c r="B824" s="259" t="s">
        <v>811</v>
      </c>
      <c r="C824" s="259" t="s">
        <v>101</v>
      </c>
      <c r="D824" s="259" t="s">
        <v>538</v>
      </c>
      <c r="E824" s="259" t="str">
        <f t="shared" si="12"/>
        <v>A5870231104523232</v>
      </c>
      <c r="F824" s="260">
        <v>7000</v>
      </c>
      <c r="G824" s="260">
        <v>6365.12</v>
      </c>
    </row>
    <row r="825" spans="1:7" x14ac:dyDescent="0.2">
      <c r="A825" s="259" t="s">
        <v>468</v>
      </c>
      <c r="B825" s="259" t="s">
        <v>811</v>
      </c>
      <c r="C825" s="259" t="s">
        <v>101</v>
      </c>
      <c r="D825" s="259" t="s">
        <v>539</v>
      </c>
      <c r="E825" s="259" t="str">
        <f t="shared" si="12"/>
        <v>A5870231104523233</v>
      </c>
      <c r="F825" s="260">
        <v>13000</v>
      </c>
      <c r="G825" s="260">
        <v>1358.73</v>
      </c>
    </row>
    <row r="826" spans="1:7" x14ac:dyDescent="0.2">
      <c r="A826" s="259" t="s">
        <v>468</v>
      </c>
      <c r="B826" s="259" t="s">
        <v>811</v>
      </c>
      <c r="C826" s="259" t="s">
        <v>101</v>
      </c>
      <c r="D826" s="259" t="s">
        <v>540</v>
      </c>
      <c r="E826" s="259" t="str">
        <f t="shared" si="12"/>
        <v>A5870231104523234</v>
      </c>
      <c r="F826" s="260">
        <v>3000</v>
      </c>
      <c r="G826" s="260">
        <v>2373.36</v>
      </c>
    </row>
    <row r="827" spans="1:7" x14ac:dyDescent="0.2">
      <c r="A827" s="259" t="s">
        <v>468</v>
      </c>
      <c r="B827" s="259" t="s">
        <v>811</v>
      </c>
      <c r="C827" s="259" t="s">
        <v>101</v>
      </c>
      <c r="D827" s="259" t="s">
        <v>542</v>
      </c>
      <c r="E827" s="259" t="str">
        <f t="shared" si="12"/>
        <v>A5870231104523236</v>
      </c>
      <c r="F827" s="260">
        <v>500</v>
      </c>
      <c r="G827" s="260">
        <v>0</v>
      </c>
    </row>
    <row r="828" spans="1:7" x14ac:dyDescent="0.2">
      <c r="A828" s="259" t="s">
        <v>468</v>
      </c>
      <c r="B828" s="259" t="s">
        <v>811</v>
      </c>
      <c r="C828" s="259" t="s">
        <v>101</v>
      </c>
      <c r="D828" s="259" t="s">
        <v>511</v>
      </c>
      <c r="E828" s="259" t="str">
        <f t="shared" si="12"/>
        <v>A5870231104523237</v>
      </c>
      <c r="F828" s="260">
        <v>13000</v>
      </c>
      <c r="G828" s="260">
        <v>6760.41</v>
      </c>
    </row>
    <row r="829" spans="1:7" x14ac:dyDescent="0.2">
      <c r="A829" s="259" t="s">
        <v>468</v>
      </c>
      <c r="B829" s="259" t="s">
        <v>811</v>
      </c>
      <c r="C829" s="259" t="s">
        <v>101</v>
      </c>
      <c r="D829" s="259" t="s">
        <v>543</v>
      </c>
      <c r="E829" s="259" t="str">
        <f t="shared" si="12"/>
        <v>A5870231104523238</v>
      </c>
      <c r="F829" s="260">
        <v>5000</v>
      </c>
      <c r="G829" s="260">
        <v>1008.24</v>
      </c>
    </row>
    <row r="830" spans="1:7" x14ac:dyDescent="0.2">
      <c r="A830" s="259" t="s">
        <v>468</v>
      </c>
      <c r="B830" s="259" t="s">
        <v>811</v>
      </c>
      <c r="C830" s="259" t="s">
        <v>101</v>
      </c>
      <c r="D830" s="259" t="s">
        <v>544</v>
      </c>
      <c r="E830" s="259" t="str">
        <f t="shared" si="12"/>
        <v>A5870231104523239</v>
      </c>
      <c r="F830" s="260">
        <v>10700</v>
      </c>
      <c r="G830" s="260">
        <v>7523.45</v>
      </c>
    </row>
    <row r="831" spans="1:7" x14ac:dyDescent="0.2">
      <c r="A831" s="259" t="s">
        <v>468</v>
      </c>
      <c r="B831" s="259" t="s">
        <v>811</v>
      </c>
      <c r="C831" s="259" t="s">
        <v>101</v>
      </c>
      <c r="D831" s="259" t="s">
        <v>545</v>
      </c>
      <c r="E831" s="259" t="str">
        <f t="shared" si="12"/>
        <v>A5870231104523241</v>
      </c>
      <c r="F831" s="260">
        <v>300</v>
      </c>
      <c r="G831" s="260">
        <v>0</v>
      </c>
    </row>
    <row r="832" spans="1:7" x14ac:dyDescent="0.2">
      <c r="A832" s="259" t="s">
        <v>468</v>
      </c>
      <c r="B832" s="259" t="s">
        <v>811</v>
      </c>
      <c r="C832" s="259" t="s">
        <v>101</v>
      </c>
      <c r="D832" s="259" t="s">
        <v>546</v>
      </c>
      <c r="E832" s="259" t="str">
        <f t="shared" si="12"/>
        <v>A5870231104523291</v>
      </c>
      <c r="F832" s="260">
        <v>29000</v>
      </c>
      <c r="G832" s="260">
        <v>17313.73</v>
      </c>
    </row>
    <row r="833" spans="1:7" x14ac:dyDescent="0.2">
      <c r="A833" s="259" t="s">
        <v>468</v>
      </c>
      <c r="B833" s="259" t="s">
        <v>811</v>
      </c>
      <c r="C833" s="259" t="s">
        <v>101</v>
      </c>
      <c r="D833" s="259" t="s">
        <v>547</v>
      </c>
      <c r="E833" s="259" t="str">
        <f t="shared" si="12"/>
        <v>A5870231104523292</v>
      </c>
      <c r="F833" s="260">
        <v>400</v>
      </c>
      <c r="G833" s="260">
        <v>0</v>
      </c>
    </row>
    <row r="834" spans="1:7" x14ac:dyDescent="0.2">
      <c r="A834" s="259" t="s">
        <v>468</v>
      </c>
      <c r="B834" s="259" t="s">
        <v>811</v>
      </c>
      <c r="C834" s="259" t="s">
        <v>101</v>
      </c>
      <c r="D834" s="259" t="s">
        <v>548</v>
      </c>
      <c r="E834" s="259" t="str">
        <f t="shared" si="12"/>
        <v>A5870231104523293</v>
      </c>
      <c r="F834" s="260">
        <v>3800</v>
      </c>
      <c r="G834" s="260">
        <v>3744.03</v>
      </c>
    </row>
    <row r="835" spans="1:7" x14ac:dyDescent="0.2">
      <c r="A835" s="259" t="s">
        <v>468</v>
      </c>
      <c r="B835" s="259" t="s">
        <v>811</v>
      </c>
      <c r="C835" s="259" t="s">
        <v>101</v>
      </c>
      <c r="D835" s="259" t="s">
        <v>818</v>
      </c>
      <c r="E835" s="259" t="str">
        <f t="shared" ref="E835:E898" si="13">CONCATENATE(A835,B835,C835,D835)</f>
        <v>A5870231104523294</v>
      </c>
      <c r="F835" s="260">
        <v>500</v>
      </c>
      <c r="G835" s="260">
        <v>435</v>
      </c>
    </row>
    <row r="836" spans="1:7" x14ac:dyDescent="0.2">
      <c r="A836" s="259" t="s">
        <v>468</v>
      </c>
      <c r="B836" s="259" t="s">
        <v>811</v>
      </c>
      <c r="C836" s="259" t="s">
        <v>101</v>
      </c>
      <c r="D836" s="259" t="s">
        <v>549</v>
      </c>
      <c r="E836" s="259" t="str">
        <f t="shared" si="13"/>
        <v>A5870231104523295</v>
      </c>
      <c r="F836" s="260">
        <v>5000</v>
      </c>
      <c r="G836" s="260">
        <v>7669.92</v>
      </c>
    </row>
    <row r="837" spans="1:7" x14ac:dyDescent="0.2">
      <c r="A837" s="259" t="s">
        <v>468</v>
      </c>
      <c r="B837" s="259" t="s">
        <v>811</v>
      </c>
      <c r="C837" s="259" t="s">
        <v>101</v>
      </c>
      <c r="D837" s="259" t="s">
        <v>812</v>
      </c>
      <c r="E837" s="259" t="str">
        <f t="shared" si="13"/>
        <v>A5870231104523296</v>
      </c>
      <c r="F837" s="260">
        <v>2348</v>
      </c>
      <c r="G837" s="260">
        <v>0</v>
      </c>
    </row>
    <row r="838" spans="1:7" x14ac:dyDescent="0.2">
      <c r="A838" s="259" t="s">
        <v>468</v>
      </c>
      <c r="B838" s="259" t="s">
        <v>811</v>
      </c>
      <c r="C838" s="259" t="s">
        <v>101</v>
      </c>
      <c r="D838" s="259" t="s">
        <v>550</v>
      </c>
      <c r="E838" s="259" t="str">
        <f t="shared" si="13"/>
        <v>A5870231104523299</v>
      </c>
      <c r="F838" s="260">
        <v>300</v>
      </c>
      <c r="G838" s="260">
        <v>586.66</v>
      </c>
    </row>
    <row r="839" spans="1:7" x14ac:dyDescent="0.2">
      <c r="A839" s="259" t="s">
        <v>468</v>
      </c>
      <c r="B839" s="259" t="s">
        <v>811</v>
      </c>
      <c r="C839" s="259" t="s">
        <v>101</v>
      </c>
      <c r="D839" s="259" t="s">
        <v>551</v>
      </c>
      <c r="E839" s="259" t="str">
        <f t="shared" si="13"/>
        <v>A5870231104523431</v>
      </c>
      <c r="F839" s="260">
        <v>50</v>
      </c>
      <c r="G839" s="260">
        <v>0</v>
      </c>
    </row>
    <row r="840" spans="1:7" x14ac:dyDescent="0.2">
      <c r="A840" s="259" t="s">
        <v>468</v>
      </c>
      <c r="B840" s="259" t="s">
        <v>811</v>
      </c>
      <c r="C840" s="259" t="s">
        <v>101</v>
      </c>
      <c r="D840" s="259" t="s">
        <v>813</v>
      </c>
      <c r="E840" s="259" t="str">
        <f t="shared" si="13"/>
        <v>A5870231104523433</v>
      </c>
      <c r="F840" s="260">
        <v>50</v>
      </c>
      <c r="G840" s="260">
        <v>4.7699999999999996</v>
      </c>
    </row>
    <row r="841" spans="1:7" x14ac:dyDescent="0.2">
      <c r="A841" s="259" t="s">
        <v>468</v>
      </c>
      <c r="B841" s="259" t="s">
        <v>811</v>
      </c>
      <c r="C841" s="259" t="s">
        <v>101</v>
      </c>
      <c r="D841" s="259" t="s">
        <v>552</v>
      </c>
      <c r="E841" s="259" t="str">
        <f t="shared" si="13"/>
        <v>A5870231104524221</v>
      </c>
      <c r="F841" s="260">
        <v>5000</v>
      </c>
      <c r="G841" s="260">
        <v>183</v>
      </c>
    </row>
    <row r="842" spans="1:7" x14ac:dyDescent="0.2">
      <c r="A842" s="259" t="s">
        <v>468</v>
      </c>
      <c r="B842" s="259" t="s">
        <v>811</v>
      </c>
      <c r="C842" s="259" t="s">
        <v>101</v>
      </c>
      <c r="D842" s="259" t="s">
        <v>560</v>
      </c>
      <c r="E842" s="259" t="str">
        <f t="shared" si="13"/>
        <v>A5870231104524262</v>
      </c>
      <c r="F842" s="260">
        <v>200</v>
      </c>
      <c r="G842" s="260">
        <v>0</v>
      </c>
    </row>
    <row r="843" spans="1:7" x14ac:dyDescent="0.2">
      <c r="A843" s="259" t="s">
        <v>658</v>
      </c>
      <c r="B843" s="259" t="s">
        <v>811</v>
      </c>
      <c r="C843" s="259" t="s">
        <v>101</v>
      </c>
      <c r="D843" s="259" t="s">
        <v>543</v>
      </c>
      <c r="E843" s="259" t="str">
        <f t="shared" si="13"/>
        <v>A5870531104523238</v>
      </c>
      <c r="F843" s="260">
        <v>170000</v>
      </c>
      <c r="G843" s="260">
        <v>60025.21</v>
      </c>
    </row>
    <row r="844" spans="1:7" x14ac:dyDescent="0.2">
      <c r="A844" s="259" t="s">
        <v>658</v>
      </c>
      <c r="B844" s="259" t="s">
        <v>811</v>
      </c>
      <c r="C844" s="259" t="s">
        <v>101</v>
      </c>
      <c r="D844" s="259" t="s">
        <v>544</v>
      </c>
      <c r="E844" s="259" t="str">
        <f t="shared" si="13"/>
        <v>A5870531104523239</v>
      </c>
      <c r="F844" s="260">
        <v>570000</v>
      </c>
      <c r="G844" s="260">
        <v>480477</v>
      </c>
    </row>
    <row r="845" spans="1:7" x14ac:dyDescent="0.2">
      <c r="A845" s="259" t="s">
        <v>658</v>
      </c>
      <c r="B845" s="259" t="s">
        <v>811</v>
      </c>
      <c r="C845" s="259" t="s">
        <v>101</v>
      </c>
      <c r="D845" s="259" t="s">
        <v>560</v>
      </c>
      <c r="E845" s="259" t="str">
        <f t="shared" si="13"/>
        <v>A5870531104524262</v>
      </c>
      <c r="F845" s="260">
        <v>50000</v>
      </c>
      <c r="G845" s="260">
        <v>0</v>
      </c>
    </row>
    <row r="846" spans="1:7" x14ac:dyDescent="0.2">
      <c r="A846" s="259" t="s">
        <v>479</v>
      </c>
      <c r="B846" s="259" t="s">
        <v>811</v>
      </c>
      <c r="C846" s="259" t="s">
        <v>101</v>
      </c>
      <c r="D846" s="259" t="s">
        <v>536</v>
      </c>
      <c r="E846" s="259" t="str">
        <f t="shared" si="13"/>
        <v>K5870521104523225</v>
      </c>
      <c r="F846" s="260">
        <v>1000</v>
      </c>
      <c r="G846" s="260">
        <v>0</v>
      </c>
    </row>
    <row r="847" spans="1:7" x14ac:dyDescent="0.2">
      <c r="A847" s="259" t="s">
        <v>479</v>
      </c>
      <c r="B847" s="259" t="s">
        <v>811</v>
      </c>
      <c r="C847" s="259" t="s">
        <v>101</v>
      </c>
      <c r="D847" s="259" t="s">
        <v>538</v>
      </c>
      <c r="E847" s="259" t="str">
        <f t="shared" si="13"/>
        <v>K5870521104523232</v>
      </c>
      <c r="F847" s="260">
        <v>2000</v>
      </c>
      <c r="G847" s="260">
        <v>85.15</v>
      </c>
    </row>
    <row r="848" spans="1:7" x14ac:dyDescent="0.2">
      <c r="A848" s="259" t="s">
        <v>479</v>
      </c>
      <c r="B848" s="259" t="s">
        <v>811</v>
      </c>
      <c r="C848" s="259" t="s">
        <v>101</v>
      </c>
      <c r="D848" s="259" t="s">
        <v>541</v>
      </c>
      <c r="E848" s="259" t="str">
        <f t="shared" si="13"/>
        <v>K5870521104523235</v>
      </c>
      <c r="F848" s="260">
        <v>12600</v>
      </c>
      <c r="G848" s="260">
        <v>5782.72</v>
      </c>
    </row>
    <row r="849" spans="1:7" x14ac:dyDescent="0.2">
      <c r="A849" s="259" t="s">
        <v>479</v>
      </c>
      <c r="B849" s="259" t="s">
        <v>811</v>
      </c>
      <c r="C849" s="259" t="s">
        <v>101</v>
      </c>
      <c r="D849" s="259" t="s">
        <v>544</v>
      </c>
      <c r="E849" s="259" t="str">
        <f t="shared" si="13"/>
        <v>K5870521104523239</v>
      </c>
      <c r="F849" s="260">
        <v>900</v>
      </c>
      <c r="G849" s="260">
        <v>794.56</v>
      </c>
    </row>
    <row r="850" spans="1:7" x14ac:dyDescent="0.2">
      <c r="A850" s="259" t="s">
        <v>479</v>
      </c>
      <c r="B850" s="259" t="s">
        <v>811</v>
      </c>
      <c r="C850" s="259" t="s">
        <v>101</v>
      </c>
      <c r="D850" s="259" t="s">
        <v>547</v>
      </c>
      <c r="E850" s="259" t="str">
        <f t="shared" si="13"/>
        <v>K5870521104523292</v>
      </c>
      <c r="F850" s="260">
        <v>2400</v>
      </c>
      <c r="G850" s="260">
        <v>1260.3399999999999</v>
      </c>
    </row>
    <row r="851" spans="1:7" x14ac:dyDescent="0.2">
      <c r="A851" s="259" t="s">
        <v>479</v>
      </c>
      <c r="B851" s="259" t="s">
        <v>811</v>
      </c>
      <c r="C851" s="259" t="s">
        <v>101</v>
      </c>
      <c r="D851" s="259" t="s">
        <v>818</v>
      </c>
      <c r="E851" s="259" t="str">
        <f t="shared" si="13"/>
        <v>K5870521104523294</v>
      </c>
      <c r="F851" s="260">
        <v>200</v>
      </c>
      <c r="G851" s="260">
        <v>0</v>
      </c>
    </row>
    <row r="852" spans="1:7" x14ac:dyDescent="0.2">
      <c r="A852" s="259" t="s">
        <v>479</v>
      </c>
      <c r="B852" s="259" t="s">
        <v>811</v>
      </c>
      <c r="C852" s="259" t="s">
        <v>101</v>
      </c>
      <c r="D852" s="259" t="s">
        <v>550</v>
      </c>
      <c r="E852" s="259" t="str">
        <f t="shared" si="13"/>
        <v>K5870521104523299</v>
      </c>
      <c r="F852" s="260">
        <v>200</v>
      </c>
      <c r="G852" s="260">
        <v>0</v>
      </c>
    </row>
    <row r="853" spans="1:7" x14ac:dyDescent="0.2">
      <c r="A853" s="259" t="s">
        <v>871</v>
      </c>
      <c r="B853" s="259" t="s">
        <v>811</v>
      </c>
      <c r="C853" s="259" t="s">
        <v>872</v>
      </c>
      <c r="D853" s="259" t="s">
        <v>873</v>
      </c>
      <c r="E853" s="259" t="str">
        <f t="shared" si="13"/>
        <v>1188886526</v>
      </c>
      <c r="F853" s="260">
        <v>0</v>
      </c>
      <c r="G853" s="260">
        <v>-92.03</v>
      </c>
    </row>
    <row r="854" spans="1:7" x14ac:dyDescent="0.2">
      <c r="A854" s="259" t="s">
        <v>524</v>
      </c>
      <c r="B854" s="259" t="s">
        <v>811</v>
      </c>
      <c r="C854" s="259" t="s">
        <v>270</v>
      </c>
      <c r="D854" s="259" t="s">
        <v>526</v>
      </c>
      <c r="E854" s="259" t="str">
        <f t="shared" si="13"/>
        <v>A8400011104533111</v>
      </c>
      <c r="F854" s="260">
        <v>905500</v>
      </c>
      <c r="G854" s="260">
        <v>592723.91</v>
      </c>
    </row>
    <row r="855" spans="1:7" x14ac:dyDescent="0.2">
      <c r="A855" s="259" t="s">
        <v>524</v>
      </c>
      <c r="B855" s="259" t="s">
        <v>811</v>
      </c>
      <c r="C855" s="259" t="s">
        <v>270</v>
      </c>
      <c r="D855" s="259" t="s">
        <v>528</v>
      </c>
      <c r="E855" s="259" t="str">
        <f t="shared" si="13"/>
        <v>A8400011104533113</v>
      </c>
      <c r="F855" s="260">
        <v>679</v>
      </c>
      <c r="G855" s="260">
        <v>0</v>
      </c>
    </row>
    <row r="856" spans="1:7" x14ac:dyDescent="0.2">
      <c r="A856" s="259" t="s">
        <v>524</v>
      </c>
      <c r="B856" s="259" t="s">
        <v>811</v>
      </c>
      <c r="C856" s="259" t="s">
        <v>270</v>
      </c>
      <c r="D856" s="259" t="s">
        <v>529</v>
      </c>
      <c r="E856" s="259" t="str">
        <f t="shared" si="13"/>
        <v>A8400011104533121</v>
      </c>
      <c r="F856" s="260">
        <v>22000</v>
      </c>
      <c r="G856" s="260">
        <v>9809.52</v>
      </c>
    </row>
    <row r="857" spans="1:7" x14ac:dyDescent="0.2">
      <c r="A857" s="259" t="s">
        <v>524</v>
      </c>
      <c r="B857" s="259" t="s">
        <v>811</v>
      </c>
      <c r="C857" s="259" t="s">
        <v>270</v>
      </c>
      <c r="D857" s="259" t="s">
        <v>530</v>
      </c>
      <c r="E857" s="259" t="str">
        <f t="shared" si="13"/>
        <v>A8400011104533132</v>
      </c>
      <c r="F857" s="260">
        <v>149500</v>
      </c>
      <c r="G857" s="260">
        <v>97799.5</v>
      </c>
    </row>
    <row r="858" spans="1:7" x14ac:dyDescent="0.2">
      <c r="A858" s="259" t="s">
        <v>524</v>
      </c>
      <c r="B858" s="259" t="s">
        <v>811</v>
      </c>
      <c r="C858" s="259" t="s">
        <v>270</v>
      </c>
      <c r="D858" s="259" t="s">
        <v>510</v>
      </c>
      <c r="E858" s="259" t="str">
        <f t="shared" si="13"/>
        <v>A8400011104533211</v>
      </c>
      <c r="F858" s="260">
        <v>28000</v>
      </c>
      <c r="G858" s="260">
        <v>19744.5</v>
      </c>
    </row>
    <row r="859" spans="1:7" x14ac:dyDescent="0.2">
      <c r="A859" s="259" t="s">
        <v>524</v>
      </c>
      <c r="B859" s="259" t="s">
        <v>811</v>
      </c>
      <c r="C859" s="259" t="s">
        <v>270</v>
      </c>
      <c r="D859" s="259" t="s">
        <v>531</v>
      </c>
      <c r="E859" s="259" t="str">
        <f t="shared" si="13"/>
        <v>A8400011104533212</v>
      </c>
      <c r="F859" s="260">
        <v>17500</v>
      </c>
      <c r="G859" s="260">
        <v>10667.99</v>
      </c>
    </row>
    <row r="860" spans="1:7" x14ac:dyDescent="0.2">
      <c r="A860" s="259" t="s">
        <v>524</v>
      </c>
      <c r="B860" s="259" t="s">
        <v>811</v>
      </c>
      <c r="C860" s="259" t="s">
        <v>270</v>
      </c>
      <c r="D860" s="259" t="s">
        <v>532</v>
      </c>
      <c r="E860" s="259" t="str">
        <f t="shared" si="13"/>
        <v>A8400011104533213</v>
      </c>
      <c r="F860" s="260">
        <v>8000</v>
      </c>
      <c r="G860" s="260">
        <v>1285</v>
      </c>
    </row>
    <row r="861" spans="1:7" x14ac:dyDescent="0.2">
      <c r="A861" s="259" t="s">
        <v>524</v>
      </c>
      <c r="B861" s="259" t="s">
        <v>811</v>
      </c>
      <c r="C861" s="259" t="s">
        <v>270</v>
      </c>
      <c r="D861" s="259" t="s">
        <v>533</v>
      </c>
      <c r="E861" s="259" t="str">
        <f t="shared" si="13"/>
        <v>A8400011104533214</v>
      </c>
      <c r="F861" s="260">
        <v>10000</v>
      </c>
      <c r="G861" s="260">
        <v>5713.5</v>
      </c>
    </row>
    <row r="862" spans="1:7" x14ac:dyDescent="0.2">
      <c r="A862" s="259" t="s">
        <v>524</v>
      </c>
      <c r="B862" s="259" t="s">
        <v>811</v>
      </c>
      <c r="C862" s="259" t="s">
        <v>270</v>
      </c>
      <c r="D862" s="259" t="s">
        <v>534</v>
      </c>
      <c r="E862" s="259" t="str">
        <f t="shared" si="13"/>
        <v>A8400011104533221</v>
      </c>
      <c r="F862" s="260">
        <v>7000</v>
      </c>
      <c r="G862" s="260">
        <v>3953.72</v>
      </c>
    </row>
    <row r="863" spans="1:7" x14ac:dyDescent="0.2">
      <c r="A863" s="259" t="s">
        <v>524</v>
      </c>
      <c r="B863" s="259" t="s">
        <v>811</v>
      </c>
      <c r="C863" s="259" t="s">
        <v>270</v>
      </c>
      <c r="D863" s="259" t="s">
        <v>535</v>
      </c>
      <c r="E863" s="259" t="str">
        <f t="shared" si="13"/>
        <v>A8400011104533223</v>
      </c>
      <c r="F863" s="260">
        <v>8500</v>
      </c>
      <c r="G863" s="260">
        <v>4689.8599999999997</v>
      </c>
    </row>
    <row r="864" spans="1:7" x14ac:dyDescent="0.2">
      <c r="A864" s="259" t="s">
        <v>524</v>
      </c>
      <c r="B864" s="259" t="s">
        <v>811</v>
      </c>
      <c r="C864" s="259" t="s">
        <v>270</v>
      </c>
      <c r="D864" s="259" t="s">
        <v>570</v>
      </c>
      <c r="E864" s="259" t="str">
        <f t="shared" si="13"/>
        <v>A8400011104533224</v>
      </c>
      <c r="F864" s="260">
        <v>1400</v>
      </c>
      <c r="G864" s="260">
        <v>531.25</v>
      </c>
    </row>
    <row r="865" spans="1:7" x14ac:dyDescent="0.2">
      <c r="A865" s="259" t="s">
        <v>524</v>
      </c>
      <c r="B865" s="259" t="s">
        <v>811</v>
      </c>
      <c r="C865" s="259" t="s">
        <v>270</v>
      </c>
      <c r="D865" s="259" t="s">
        <v>536</v>
      </c>
      <c r="E865" s="259" t="str">
        <f t="shared" si="13"/>
        <v>A8400011104533225</v>
      </c>
      <c r="F865" s="260">
        <v>100</v>
      </c>
      <c r="G865" s="260">
        <v>0</v>
      </c>
    </row>
    <row r="866" spans="1:7" x14ac:dyDescent="0.2">
      <c r="A866" s="259" t="s">
        <v>524</v>
      </c>
      <c r="B866" s="259" t="s">
        <v>811</v>
      </c>
      <c r="C866" s="259" t="s">
        <v>270</v>
      </c>
      <c r="D866" s="259" t="s">
        <v>571</v>
      </c>
      <c r="E866" s="259" t="str">
        <f t="shared" si="13"/>
        <v>A8400011104533227</v>
      </c>
      <c r="F866" s="260">
        <v>500</v>
      </c>
      <c r="G866" s="260">
        <v>0</v>
      </c>
    </row>
    <row r="867" spans="1:7" x14ac:dyDescent="0.2">
      <c r="A867" s="259" t="s">
        <v>524</v>
      </c>
      <c r="B867" s="259" t="s">
        <v>811</v>
      </c>
      <c r="C867" s="259" t="s">
        <v>270</v>
      </c>
      <c r="D867" s="259" t="s">
        <v>537</v>
      </c>
      <c r="E867" s="259" t="str">
        <f t="shared" si="13"/>
        <v>A8400011104533231</v>
      </c>
      <c r="F867" s="260">
        <v>8000</v>
      </c>
      <c r="G867" s="260">
        <v>4167.68</v>
      </c>
    </row>
    <row r="868" spans="1:7" x14ac:dyDescent="0.2">
      <c r="A868" s="259" t="s">
        <v>524</v>
      </c>
      <c r="B868" s="259" t="s">
        <v>811</v>
      </c>
      <c r="C868" s="259" t="s">
        <v>270</v>
      </c>
      <c r="D868" s="259" t="s">
        <v>538</v>
      </c>
      <c r="E868" s="259" t="str">
        <f t="shared" si="13"/>
        <v>A8400011104533232</v>
      </c>
      <c r="F868" s="260">
        <v>15000</v>
      </c>
      <c r="G868" s="260">
        <v>8398.6</v>
      </c>
    </row>
    <row r="869" spans="1:7" x14ac:dyDescent="0.2">
      <c r="A869" s="259" t="s">
        <v>524</v>
      </c>
      <c r="B869" s="259" t="s">
        <v>811</v>
      </c>
      <c r="C869" s="259" t="s">
        <v>270</v>
      </c>
      <c r="D869" s="259" t="s">
        <v>539</v>
      </c>
      <c r="E869" s="259" t="str">
        <f t="shared" si="13"/>
        <v>A8400011104533233</v>
      </c>
      <c r="F869" s="260">
        <v>1000</v>
      </c>
      <c r="G869" s="260">
        <v>0</v>
      </c>
    </row>
    <row r="870" spans="1:7" x14ac:dyDescent="0.2">
      <c r="A870" s="259" t="s">
        <v>524</v>
      </c>
      <c r="B870" s="259" t="s">
        <v>811</v>
      </c>
      <c r="C870" s="259" t="s">
        <v>270</v>
      </c>
      <c r="D870" s="259" t="s">
        <v>540</v>
      </c>
      <c r="E870" s="259" t="str">
        <f t="shared" si="13"/>
        <v>A8400011104533234</v>
      </c>
      <c r="F870" s="260">
        <v>2000</v>
      </c>
      <c r="G870" s="260">
        <v>950.66</v>
      </c>
    </row>
    <row r="871" spans="1:7" x14ac:dyDescent="0.2">
      <c r="A871" s="259" t="s">
        <v>524</v>
      </c>
      <c r="B871" s="259" t="s">
        <v>811</v>
      </c>
      <c r="C871" s="259" t="s">
        <v>270</v>
      </c>
      <c r="D871" s="259" t="s">
        <v>541</v>
      </c>
      <c r="E871" s="259" t="str">
        <f t="shared" si="13"/>
        <v>A8400011104533235</v>
      </c>
      <c r="F871" s="260">
        <v>87300</v>
      </c>
      <c r="G871" s="260">
        <v>58308.7</v>
      </c>
    </row>
    <row r="872" spans="1:7" x14ac:dyDescent="0.2">
      <c r="A872" s="259" t="s">
        <v>524</v>
      </c>
      <c r="B872" s="259" t="s">
        <v>811</v>
      </c>
      <c r="C872" s="259" t="s">
        <v>270</v>
      </c>
      <c r="D872" s="259" t="s">
        <v>542</v>
      </c>
      <c r="E872" s="259" t="str">
        <f t="shared" si="13"/>
        <v>A8400011104533236</v>
      </c>
      <c r="F872" s="260">
        <v>2000</v>
      </c>
      <c r="G872" s="260">
        <v>1113</v>
      </c>
    </row>
    <row r="873" spans="1:7" x14ac:dyDescent="0.2">
      <c r="A873" s="259" t="s">
        <v>524</v>
      </c>
      <c r="B873" s="259" t="s">
        <v>811</v>
      </c>
      <c r="C873" s="259" t="s">
        <v>270</v>
      </c>
      <c r="D873" s="259" t="s">
        <v>511</v>
      </c>
      <c r="E873" s="259" t="str">
        <f t="shared" si="13"/>
        <v>A8400011104533237</v>
      </c>
      <c r="F873" s="260">
        <v>15000</v>
      </c>
      <c r="G873" s="260">
        <v>9209.83</v>
      </c>
    </row>
    <row r="874" spans="1:7" x14ac:dyDescent="0.2">
      <c r="A874" s="259" t="s">
        <v>524</v>
      </c>
      <c r="B874" s="259" t="s">
        <v>811</v>
      </c>
      <c r="C874" s="259" t="s">
        <v>270</v>
      </c>
      <c r="D874" s="259" t="s">
        <v>544</v>
      </c>
      <c r="E874" s="259" t="str">
        <f t="shared" si="13"/>
        <v>A8400011104533239</v>
      </c>
      <c r="F874" s="260">
        <v>7500</v>
      </c>
      <c r="G874" s="260">
        <v>4039.97</v>
      </c>
    </row>
    <row r="875" spans="1:7" x14ac:dyDescent="0.2">
      <c r="A875" s="259" t="s">
        <v>524</v>
      </c>
      <c r="B875" s="259" t="s">
        <v>811</v>
      </c>
      <c r="C875" s="259" t="s">
        <v>270</v>
      </c>
      <c r="D875" s="259" t="s">
        <v>545</v>
      </c>
      <c r="E875" s="259" t="str">
        <f t="shared" si="13"/>
        <v>A8400011104533241</v>
      </c>
      <c r="F875" s="260">
        <v>50</v>
      </c>
      <c r="G875" s="260">
        <v>0</v>
      </c>
    </row>
    <row r="876" spans="1:7" x14ac:dyDescent="0.2">
      <c r="A876" s="259" t="s">
        <v>524</v>
      </c>
      <c r="B876" s="259" t="s">
        <v>811</v>
      </c>
      <c r="C876" s="259" t="s">
        <v>270</v>
      </c>
      <c r="D876" s="259" t="s">
        <v>546</v>
      </c>
      <c r="E876" s="259" t="str">
        <f t="shared" si="13"/>
        <v>A8400011104533291</v>
      </c>
      <c r="F876" s="260">
        <v>25000</v>
      </c>
      <c r="G876" s="260">
        <v>16503.41</v>
      </c>
    </row>
    <row r="877" spans="1:7" x14ac:dyDescent="0.2">
      <c r="A877" s="259" t="s">
        <v>524</v>
      </c>
      <c r="B877" s="259" t="s">
        <v>811</v>
      </c>
      <c r="C877" s="259" t="s">
        <v>270</v>
      </c>
      <c r="D877" s="259" t="s">
        <v>547</v>
      </c>
      <c r="E877" s="259" t="str">
        <f t="shared" si="13"/>
        <v>A8400011104533292</v>
      </c>
      <c r="F877" s="260">
        <v>50</v>
      </c>
      <c r="G877" s="260">
        <v>0</v>
      </c>
    </row>
    <row r="878" spans="1:7" x14ac:dyDescent="0.2">
      <c r="A878" s="259" t="s">
        <v>524</v>
      </c>
      <c r="B878" s="259" t="s">
        <v>811</v>
      </c>
      <c r="C878" s="259" t="s">
        <v>270</v>
      </c>
      <c r="D878" s="259" t="s">
        <v>548</v>
      </c>
      <c r="E878" s="259" t="str">
        <f t="shared" si="13"/>
        <v>A8400011104533293</v>
      </c>
      <c r="F878" s="260">
        <v>2500</v>
      </c>
      <c r="G878" s="260">
        <v>1099.7</v>
      </c>
    </row>
    <row r="879" spans="1:7" x14ac:dyDescent="0.2">
      <c r="A879" s="259" t="s">
        <v>524</v>
      </c>
      <c r="B879" s="259" t="s">
        <v>811</v>
      </c>
      <c r="C879" s="259" t="s">
        <v>270</v>
      </c>
      <c r="D879" s="259" t="s">
        <v>818</v>
      </c>
      <c r="E879" s="259" t="str">
        <f t="shared" si="13"/>
        <v>A8400011104533294</v>
      </c>
      <c r="F879" s="260">
        <v>200</v>
      </c>
      <c r="G879" s="260">
        <v>32</v>
      </c>
    </row>
    <row r="880" spans="1:7" x14ac:dyDescent="0.2">
      <c r="A880" s="259" t="s">
        <v>524</v>
      </c>
      <c r="B880" s="259" t="s">
        <v>811</v>
      </c>
      <c r="C880" s="259" t="s">
        <v>270</v>
      </c>
      <c r="D880" s="259" t="s">
        <v>549</v>
      </c>
      <c r="E880" s="259" t="str">
        <f t="shared" si="13"/>
        <v>A8400011104533295</v>
      </c>
      <c r="F880" s="260">
        <v>500</v>
      </c>
      <c r="G880" s="260">
        <v>1839.65</v>
      </c>
    </row>
    <row r="881" spans="1:7" x14ac:dyDescent="0.2">
      <c r="A881" s="259" t="s">
        <v>524</v>
      </c>
      <c r="B881" s="259" t="s">
        <v>811</v>
      </c>
      <c r="C881" s="259" t="s">
        <v>270</v>
      </c>
      <c r="D881" s="259" t="s">
        <v>812</v>
      </c>
      <c r="E881" s="259" t="str">
        <f t="shared" si="13"/>
        <v>A8400011104533296</v>
      </c>
      <c r="F881" s="260">
        <v>50</v>
      </c>
      <c r="G881" s="260">
        <v>0</v>
      </c>
    </row>
    <row r="882" spans="1:7" x14ac:dyDescent="0.2">
      <c r="A882" s="259" t="s">
        <v>524</v>
      </c>
      <c r="B882" s="259" t="s">
        <v>811</v>
      </c>
      <c r="C882" s="259" t="s">
        <v>270</v>
      </c>
      <c r="D882" s="259" t="s">
        <v>550</v>
      </c>
      <c r="E882" s="259" t="str">
        <f t="shared" si="13"/>
        <v>A8400011104533299</v>
      </c>
      <c r="F882" s="260">
        <v>300</v>
      </c>
      <c r="G882" s="260">
        <v>49.31</v>
      </c>
    </row>
    <row r="883" spans="1:7" x14ac:dyDescent="0.2">
      <c r="A883" s="259" t="s">
        <v>524</v>
      </c>
      <c r="B883" s="259" t="s">
        <v>811</v>
      </c>
      <c r="C883" s="259" t="s">
        <v>270</v>
      </c>
      <c r="D883" s="259" t="s">
        <v>551</v>
      </c>
      <c r="E883" s="259" t="str">
        <f t="shared" si="13"/>
        <v>A8400011104533431</v>
      </c>
      <c r="F883" s="260">
        <v>50</v>
      </c>
      <c r="G883" s="260">
        <v>0</v>
      </c>
    </row>
    <row r="884" spans="1:7" x14ac:dyDescent="0.2">
      <c r="A884" s="259" t="s">
        <v>524</v>
      </c>
      <c r="B884" s="259" t="s">
        <v>811</v>
      </c>
      <c r="C884" s="259" t="s">
        <v>270</v>
      </c>
      <c r="D884" s="259" t="s">
        <v>813</v>
      </c>
      <c r="E884" s="259" t="str">
        <f t="shared" si="13"/>
        <v>A8400011104533433</v>
      </c>
      <c r="F884" s="260">
        <v>50</v>
      </c>
      <c r="G884" s="260">
        <v>0.02</v>
      </c>
    </row>
    <row r="885" spans="1:7" x14ac:dyDescent="0.2">
      <c r="A885" s="259" t="s">
        <v>524</v>
      </c>
      <c r="B885" s="259" t="s">
        <v>811</v>
      </c>
      <c r="C885" s="259" t="s">
        <v>270</v>
      </c>
      <c r="D885" s="259" t="s">
        <v>820</v>
      </c>
      <c r="E885" s="259" t="str">
        <f t="shared" si="13"/>
        <v>A8400011104533721</v>
      </c>
      <c r="F885" s="260">
        <v>50</v>
      </c>
      <c r="G885" s="260">
        <v>0</v>
      </c>
    </row>
    <row r="886" spans="1:7" x14ac:dyDescent="0.2">
      <c r="A886" s="259" t="s">
        <v>524</v>
      </c>
      <c r="B886" s="259" t="s">
        <v>811</v>
      </c>
      <c r="C886" s="259" t="s">
        <v>270</v>
      </c>
      <c r="D886" s="259" t="s">
        <v>874</v>
      </c>
      <c r="E886" s="259" t="str">
        <f t="shared" si="13"/>
        <v>A8400011104533833</v>
      </c>
      <c r="F886" s="260">
        <v>50</v>
      </c>
      <c r="G886" s="260">
        <v>0</v>
      </c>
    </row>
    <row r="887" spans="1:7" x14ac:dyDescent="0.2">
      <c r="A887" s="259" t="s">
        <v>524</v>
      </c>
      <c r="B887" s="259" t="s">
        <v>811</v>
      </c>
      <c r="C887" s="259" t="s">
        <v>270</v>
      </c>
      <c r="D887" s="259" t="s">
        <v>815</v>
      </c>
      <c r="E887" s="259" t="str">
        <f t="shared" si="13"/>
        <v>A8400011104533835</v>
      </c>
      <c r="F887" s="260">
        <v>50</v>
      </c>
      <c r="G887" s="260">
        <v>0</v>
      </c>
    </row>
    <row r="888" spans="1:7" x14ac:dyDescent="0.2">
      <c r="A888" s="259" t="s">
        <v>524</v>
      </c>
      <c r="B888" s="259" t="s">
        <v>811</v>
      </c>
      <c r="C888" s="259" t="s">
        <v>270</v>
      </c>
      <c r="D888" s="259" t="s">
        <v>552</v>
      </c>
      <c r="E888" s="259" t="str">
        <f t="shared" si="13"/>
        <v>A8400011104534221</v>
      </c>
      <c r="F888" s="260">
        <v>1500</v>
      </c>
      <c r="G888" s="260">
        <v>0</v>
      </c>
    </row>
    <row r="889" spans="1:7" x14ac:dyDescent="0.2">
      <c r="A889" s="259" t="s">
        <v>524</v>
      </c>
      <c r="B889" s="259" t="s">
        <v>811</v>
      </c>
      <c r="C889" s="259" t="s">
        <v>270</v>
      </c>
      <c r="D889" s="259" t="s">
        <v>559</v>
      </c>
      <c r="E889" s="259" t="str">
        <f t="shared" si="13"/>
        <v>A8400011104534222</v>
      </c>
      <c r="F889" s="260">
        <v>500</v>
      </c>
      <c r="G889" s="260">
        <v>1300</v>
      </c>
    </row>
    <row r="890" spans="1:7" x14ac:dyDescent="0.2">
      <c r="A890" s="259" t="s">
        <v>524</v>
      </c>
      <c r="B890" s="259" t="s">
        <v>811</v>
      </c>
      <c r="C890" s="259" t="s">
        <v>270</v>
      </c>
      <c r="D890" s="259" t="s">
        <v>823</v>
      </c>
      <c r="E890" s="259" t="str">
        <f t="shared" si="13"/>
        <v>A8400011104534225</v>
      </c>
      <c r="F890" s="260">
        <v>50</v>
      </c>
      <c r="G890" s="260">
        <v>0</v>
      </c>
    </row>
    <row r="891" spans="1:7" x14ac:dyDescent="0.2">
      <c r="A891" s="259" t="s">
        <v>524</v>
      </c>
      <c r="B891" s="259" t="s">
        <v>811</v>
      </c>
      <c r="C891" s="259" t="s">
        <v>270</v>
      </c>
      <c r="D891" s="259" t="s">
        <v>824</v>
      </c>
      <c r="E891" s="259" t="str">
        <f t="shared" si="13"/>
        <v>A8400011104534227</v>
      </c>
      <c r="F891" s="260">
        <v>50</v>
      </c>
      <c r="G891" s="260">
        <v>0</v>
      </c>
    </row>
    <row r="892" spans="1:7" x14ac:dyDescent="0.2">
      <c r="A892" s="259" t="s">
        <v>524</v>
      </c>
      <c r="B892" s="259" t="s">
        <v>811</v>
      </c>
      <c r="C892" s="259" t="s">
        <v>270</v>
      </c>
      <c r="D892" s="259" t="s">
        <v>553</v>
      </c>
      <c r="E892" s="259" t="str">
        <f t="shared" si="13"/>
        <v>A8400011104534312</v>
      </c>
      <c r="F892" s="260">
        <v>50</v>
      </c>
      <c r="G892" s="260">
        <v>0</v>
      </c>
    </row>
    <row r="893" spans="1:7" x14ac:dyDescent="0.2">
      <c r="A893" s="259" t="s">
        <v>875</v>
      </c>
      <c r="B893" s="259" t="s">
        <v>811</v>
      </c>
      <c r="C893" s="259" t="s">
        <v>270</v>
      </c>
      <c r="D893" s="259" t="s">
        <v>526</v>
      </c>
      <c r="E893" s="259" t="str">
        <f t="shared" si="13"/>
        <v>A8400041104533111</v>
      </c>
      <c r="F893" s="260">
        <v>0</v>
      </c>
      <c r="G893" s="260">
        <v>0</v>
      </c>
    </row>
    <row r="894" spans="1:7" x14ac:dyDescent="0.2">
      <c r="A894" s="259" t="s">
        <v>875</v>
      </c>
      <c r="B894" s="259" t="s">
        <v>811</v>
      </c>
      <c r="C894" s="259" t="s">
        <v>270</v>
      </c>
      <c r="D894" s="259" t="s">
        <v>530</v>
      </c>
      <c r="E894" s="259" t="str">
        <f t="shared" si="13"/>
        <v>A8400041104533132</v>
      </c>
      <c r="F894" s="260">
        <v>0</v>
      </c>
      <c r="G894" s="260">
        <v>0</v>
      </c>
    </row>
    <row r="895" spans="1:7" x14ac:dyDescent="0.2">
      <c r="A895" s="259" t="s">
        <v>875</v>
      </c>
      <c r="B895" s="259" t="s">
        <v>811</v>
      </c>
      <c r="C895" s="259" t="s">
        <v>270</v>
      </c>
      <c r="D895" s="259" t="s">
        <v>569</v>
      </c>
      <c r="E895" s="259" t="str">
        <f t="shared" si="13"/>
        <v>A8400041104533133</v>
      </c>
      <c r="F895" s="260">
        <v>0</v>
      </c>
      <c r="G895" s="260">
        <v>0</v>
      </c>
    </row>
    <row r="896" spans="1:7" x14ac:dyDescent="0.2">
      <c r="A896" s="259" t="s">
        <v>875</v>
      </c>
      <c r="B896" s="259" t="s">
        <v>811</v>
      </c>
      <c r="C896" s="259" t="s">
        <v>270</v>
      </c>
      <c r="D896" s="259" t="s">
        <v>511</v>
      </c>
      <c r="E896" s="259" t="str">
        <f t="shared" si="13"/>
        <v>A8400041104533237</v>
      </c>
      <c r="F896" s="260">
        <v>0</v>
      </c>
      <c r="G896" s="260">
        <v>0</v>
      </c>
    </row>
    <row r="897" spans="1:7" x14ac:dyDescent="0.2">
      <c r="A897" s="259" t="s">
        <v>875</v>
      </c>
      <c r="B897" s="259" t="s">
        <v>811</v>
      </c>
      <c r="C897" s="259" t="s">
        <v>270</v>
      </c>
      <c r="D897" s="259" t="s">
        <v>549</v>
      </c>
      <c r="E897" s="259" t="str">
        <f t="shared" si="13"/>
        <v>A8400041104533295</v>
      </c>
      <c r="F897" s="260">
        <v>0</v>
      </c>
      <c r="G897" s="260">
        <v>0</v>
      </c>
    </row>
    <row r="898" spans="1:7" x14ac:dyDescent="0.2">
      <c r="A898" s="259" t="s">
        <v>875</v>
      </c>
      <c r="B898" s="259" t="s">
        <v>811</v>
      </c>
      <c r="C898" s="259" t="s">
        <v>270</v>
      </c>
      <c r="D898" s="259" t="s">
        <v>812</v>
      </c>
      <c r="E898" s="259" t="str">
        <f t="shared" si="13"/>
        <v>A8400041104533296</v>
      </c>
      <c r="F898" s="260">
        <v>0</v>
      </c>
      <c r="G898" s="260">
        <v>0</v>
      </c>
    </row>
    <row r="899" spans="1:7" x14ac:dyDescent="0.2">
      <c r="A899" s="259" t="s">
        <v>875</v>
      </c>
      <c r="B899" s="259" t="s">
        <v>811</v>
      </c>
      <c r="C899" s="259" t="s">
        <v>270</v>
      </c>
      <c r="D899" s="259" t="s">
        <v>550</v>
      </c>
      <c r="E899" s="259" t="str">
        <f t="shared" ref="E899:E962" si="14">CONCATENATE(A899,B899,C899,D899)</f>
        <v>A8400041104533299</v>
      </c>
      <c r="F899" s="260">
        <v>0</v>
      </c>
      <c r="G899" s="260">
        <v>0</v>
      </c>
    </row>
    <row r="900" spans="1:7" x14ac:dyDescent="0.2">
      <c r="A900" s="259" t="s">
        <v>875</v>
      </c>
      <c r="B900" s="259" t="s">
        <v>811</v>
      </c>
      <c r="C900" s="259" t="s">
        <v>270</v>
      </c>
      <c r="D900" s="259" t="s">
        <v>813</v>
      </c>
      <c r="E900" s="259" t="str">
        <f t="shared" si="14"/>
        <v>A8400041104533433</v>
      </c>
      <c r="F900" s="260">
        <v>0</v>
      </c>
      <c r="G900" s="260">
        <v>0</v>
      </c>
    </row>
    <row r="901" spans="1:7" x14ac:dyDescent="0.2">
      <c r="A901" s="259" t="s">
        <v>556</v>
      </c>
      <c r="B901" s="259" t="s">
        <v>811</v>
      </c>
      <c r="C901" s="259" t="s">
        <v>270</v>
      </c>
      <c r="D901" s="259" t="s">
        <v>538</v>
      </c>
      <c r="E901" s="259" t="str">
        <f t="shared" si="14"/>
        <v>K8400021104533232</v>
      </c>
      <c r="F901" s="260">
        <v>1500</v>
      </c>
      <c r="G901" s="260">
        <v>0</v>
      </c>
    </row>
    <row r="902" spans="1:7" x14ac:dyDescent="0.2">
      <c r="A902" s="259" t="s">
        <v>556</v>
      </c>
      <c r="B902" s="259" t="s">
        <v>811</v>
      </c>
      <c r="C902" s="259" t="s">
        <v>270</v>
      </c>
      <c r="D902" s="259" t="s">
        <v>541</v>
      </c>
      <c r="E902" s="259" t="str">
        <f t="shared" si="14"/>
        <v>K8400021104533235</v>
      </c>
      <c r="F902" s="260">
        <v>19500</v>
      </c>
      <c r="G902" s="260">
        <v>9940</v>
      </c>
    </row>
    <row r="903" spans="1:7" x14ac:dyDescent="0.2">
      <c r="A903" s="259" t="s">
        <v>556</v>
      </c>
      <c r="B903" s="259" t="s">
        <v>811</v>
      </c>
      <c r="C903" s="259" t="s">
        <v>270</v>
      </c>
      <c r="D903" s="259" t="s">
        <v>543</v>
      </c>
      <c r="E903" s="259" t="str">
        <f t="shared" si="14"/>
        <v>K8400021104533238</v>
      </c>
      <c r="F903" s="260">
        <v>1600</v>
      </c>
      <c r="G903" s="260">
        <v>357.5</v>
      </c>
    </row>
    <row r="904" spans="1:7" x14ac:dyDescent="0.2">
      <c r="A904" s="259" t="s">
        <v>556</v>
      </c>
      <c r="B904" s="259" t="s">
        <v>811</v>
      </c>
      <c r="C904" s="259" t="s">
        <v>270</v>
      </c>
      <c r="D904" s="259" t="s">
        <v>557</v>
      </c>
      <c r="E904" s="259" t="str">
        <f t="shared" si="14"/>
        <v>K8400021104534123</v>
      </c>
      <c r="F904" s="260">
        <v>7500</v>
      </c>
      <c r="G904" s="260">
        <v>787.5</v>
      </c>
    </row>
    <row r="905" spans="1:7" x14ac:dyDescent="0.2">
      <c r="A905" s="259" t="s">
        <v>556</v>
      </c>
      <c r="B905" s="259" t="s">
        <v>811</v>
      </c>
      <c r="C905" s="259" t="s">
        <v>270</v>
      </c>
      <c r="D905" s="259" t="s">
        <v>552</v>
      </c>
      <c r="E905" s="259" t="str">
        <f t="shared" si="14"/>
        <v>K8400021104534221</v>
      </c>
      <c r="F905" s="260">
        <v>5000</v>
      </c>
      <c r="G905" s="260">
        <v>2273.63</v>
      </c>
    </row>
    <row r="906" spans="1:7" x14ac:dyDescent="0.2">
      <c r="A906" s="259" t="s">
        <v>556</v>
      </c>
      <c r="B906" s="259" t="s">
        <v>811</v>
      </c>
      <c r="C906" s="259" t="s">
        <v>270</v>
      </c>
      <c r="D906" s="259" t="s">
        <v>559</v>
      </c>
      <c r="E906" s="259" t="str">
        <f t="shared" si="14"/>
        <v>K8400021104534222</v>
      </c>
      <c r="F906" s="260">
        <v>200</v>
      </c>
      <c r="G906" s="260">
        <v>0</v>
      </c>
    </row>
    <row r="907" spans="1:7" x14ac:dyDescent="0.2">
      <c r="A907" s="259" t="s">
        <v>556</v>
      </c>
      <c r="B907" s="259" t="s">
        <v>811</v>
      </c>
      <c r="C907" s="259" t="s">
        <v>270</v>
      </c>
      <c r="D907" s="259" t="s">
        <v>560</v>
      </c>
      <c r="E907" s="259" t="str">
        <f t="shared" si="14"/>
        <v>K8400021104534262</v>
      </c>
      <c r="F907" s="260">
        <v>16000</v>
      </c>
      <c r="G907" s="260">
        <v>0</v>
      </c>
    </row>
    <row r="908" spans="1:7" x14ac:dyDescent="0.2">
      <c r="A908" s="259" t="s">
        <v>524</v>
      </c>
      <c r="B908" s="259" t="s">
        <v>857</v>
      </c>
      <c r="C908" s="259" t="s">
        <v>270</v>
      </c>
      <c r="D908" s="259" t="s">
        <v>510</v>
      </c>
      <c r="E908" s="259" t="str">
        <f t="shared" si="14"/>
        <v>A8400015104533211</v>
      </c>
      <c r="F908" s="260">
        <v>2000</v>
      </c>
      <c r="G908" s="260">
        <v>0</v>
      </c>
    </row>
    <row r="909" spans="1:7" x14ac:dyDescent="0.2">
      <c r="A909" s="259" t="s">
        <v>871</v>
      </c>
      <c r="B909" s="259" t="s">
        <v>862</v>
      </c>
      <c r="C909" s="259" t="s">
        <v>872</v>
      </c>
      <c r="D909" s="259" t="s">
        <v>876</v>
      </c>
      <c r="E909" s="259" t="str">
        <f t="shared" si="14"/>
        <v>55988886323</v>
      </c>
      <c r="F909" s="260">
        <v>0</v>
      </c>
      <c r="G909" s="260">
        <v>-16200</v>
      </c>
    </row>
    <row r="910" spans="1:7" x14ac:dyDescent="0.2">
      <c r="A910" s="259" t="s">
        <v>524</v>
      </c>
      <c r="B910" s="259" t="s">
        <v>862</v>
      </c>
      <c r="C910" s="259" t="s">
        <v>270</v>
      </c>
      <c r="D910" s="259" t="s">
        <v>526</v>
      </c>
      <c r="E910" s="259" t="str">
        <f t="shared" si="14"/>
        <v>A84000155904533111</v>
      </c>
      <c r="F910" s="260">
        <v>35000</v>
      </c>
      <c r="G910" s="260">
        <v>9613.74</v>
      </c>
    </row>
    <row r="911" spans="1:7" x14ac:dyDescent="0.2">
      <c r="A911" s="259" t="s">
        <v>524</v>
      </c>
      <c r="B911" s="259" t="s">
        <v>862</v>
      </c>
      <c r="C911" s="259" t="s">
        <v>270</v>
      </c>
      <c r="D911" s="259" t="s">
        <v>530</v>
      </c>
      <c r="E911" s="259" t="str">
        <f t="shared" si="14"/>
        <v>A84000155904533132</v>
      </c>
      <c r="F911" s="260">
        <v>6000</v>
      </c>
      <c r="G911" s="260">
        <v>1586.26</v>
      </c>
    </row>
    <row r="912" spans="1:7" x14ac:dyDescent="0.2">
      <c r="A912" s="259" t="s">
        <v>524</v>
      </c>
      <c r="B912" s="259" t="s">
        <v>862</v>
      </c>
      <c r="C912" s="259" t="s">
        <v>270</v>
      </c>
      <c r="D912" s="259" t="s">
        <v>510</v>
      </c>
      <c r="E912" s="259" t="str">
        <f t="shared" si="14"/>
        <v>A84000155904533211</v>
      </c>
      <c r="F912" s="260">
        <v>1000</v>
      </c>
      <c r="G912" s="260">
        <v>0</v>
      </c>
    </row>
    <row r="913" spans="1:7" x14ac:dyDescent="0.2">
      <c r="A913" s="259" t="s">
        <v>524</v>
      </c>
      <c r="B913" s="259" t="s">
        <v>862</v>
      </c>
      <c r="C913" s="259" t="s">
        <v>270</v>
      </c>
      <c r="D913" s="259" t="s">
        <v>533</v>
      </c>
      <c r="E913" s="259" t="str">
        <f t="shared" si="14"/>
        <v>A84000155904533214</v>
      </c>
      <c r="F913" s="260">
        <v>500</v>
      </c>
      <c r="G913" s="260">
        <v>0</v>
      </c>
    </row>
    <row r="914" spans="1:7" x14ac:dyDescent="0.2">
      <c r="A914" s="259" t="s">
        <v>871</v>
      </c>
      <c r="B914" s="259" t="s">
        <v>811</v>
      </c>
      <c r="C914" s="259" t="s">
        <v>872</v>
      </c>
      <c r="D914" s="259" t="s">
        <v>873</v>
      </c>
      <c r="E914" s="259" t="str">
        <f t="shared" si="14"/>
        <v>1188886526</v>
      </c>
      <c r="F914" s="260">
        <v>0</v>
      </c>
      <c r="G914" s="260">
        <v>-61.83</v>
      </c>
    </row>
    <row r="915" spans="1:7" x14ac:dyDescent="0.2">
      <c r="A915" s="259" t="s">
        <v>667</v>
      </c>
      <c r="B915" s="259" t="s">
        <v>811</v>
      </c>
      <c r="C915" s="259" t="s">
        <v>296</v>
      </c>
      <c r="D915" s="259" t="s">
        <v>526</v>
      </c>
      <c r="E915" s="259" t="str">
        <f t="shared" si="14"/>
        <v>A8700031104543111</v>
      </c>
      <c r="F915" s="260">
        <v>514000</v>
      </c>
      <c r="G915" s="260">
        <v>312180.37</v>
      </c>
    </row>
    <row r="916" spans="1:7" x14ac:dyDescent="0.2">
      <c r="A916" s="259" t="s">
        <v>667</v>
      </c>
      <c r="B916" s="259" t="s">
        <v>811</v>
      </c>
      <c r="C916" s="259" t="s">
        <v>296</v>
      </c>
      <c r="D916" s="259" t="s">
        <v>528</v>
      </c>
      <c r="E916" s="259" t="str">
        <f t="shared" si="14"/>
        <v>A8700031104543113</v>
      </c>
      <c r="F916" s="260">
        <v>10000</v>
      </c>
      <c r="G916" s="260">
        <v>1216.1600000000001</v>
      </c>
    </row>
    <row r="917" spans="1:7" x14ac:dyDescent="0.2">
      <c r="A917" s="259" t="s">
        <v>667</v>
      </c>
      <c r="B917" s="259" t="s">
        <v>811</v>
      </c>
      <c r="C917" s="259" t="s">
        <v>296</v>
      </c>
      <c r="D917" s="259" t="s">
        <v>529</v>
      </c>
      <c r="E917" s="259" t="str">
        <f t="shared" si="14"/>
        <v>A8700031104543121</v>
      </c>
      <c r="F917" s="260">
        <v>12000</v>
      </c>
      <c r="G917" s="260">
        <v>7635</v>
      </c>
    </row>
    <row r="918" spans="1:7" x14ac:dyDescent="0.2">
      <c r="A918" s="259" t="s">
        <v>667</v>
      </c>
      <c r="B918" s="259" t="s">
        <v>811</v>
      </c>
      <c r="C918" s="259" t="s">
        <v>296</v>
      </c>
      <c r="D918" s="259" t="s">
        <v>530</v>
      </c>
      <c r="E918" s="259" t="str">
        <f t="shared" si="14"/>
        <v>A8700031104543132</v>
      </c>
      <c r="F918" s="260">
        <v>75516</v>
      </c>
      <c r="G918" s="260">
        <v>51722.78</v>
      </c>
    </row>
    <row r="919" spans="1:7" x14ac:dyDescent="0.2">
      <c r="A919" s="259" t="s">
        <v>667</v>
      </c>
      <c r="B919" s="259" t="s">
        <v>811</v>
      </c>
      <c r="C919" s="259" t="s">
        <v>296</v>
      </c>
      <c r="D919" s="259" t="s">
        <v>510</v>
      </c>
      <c r="E919" s="259" t="str">
        <f t="shared" si="14"/>
        <v>A8700031104543211</v>
      </c>
      <c r="F919" s="260">
        <v>30772</v>
      </c>
      <c r="G919" s="260">
        <v>17026.78</v>
      </c>
    </row>
    <row r="920" spans="1:7" x14ac:dyDescent="0.2">
      <c r="A920" s="259" t="s">
        <v>667</v>
      </c>
      <c r="B920" s="259" t="s">
        <v>811</v>
      </c>
      <c r="C920" s="259" t="s">
        <v>296</v>
      </c>
      <c r="D920" s="259" t="s">
        <v>531</v>
      </c>
      <c r="E920" s="259" t="str">
        <f t="shared" si="14"/>
        <v>A8700031104543212</v>
      </c>
      <c r="F920" s="260">
        <v>4982</v>
      </c>
      <c r="G920" s="260">
        <v>4851.92</v>
      </c>
    </row>
    <row r="921" spans="1:7" x14ac:dyDescent="0.2">
      <c r="A921" s="259" t="s">
        <v>667</v>
      </c>
      <c r="B921" s="259" t="s">
        <v>811</v>
      </c>
      <c r="C921" s="259" t="s">
        <v>296</v>
      </c>
      <c r="D921" s="259" t="s">
        <v>532</v>
      </c>
      <c r="E921" s="259" t="str">
        <f t="shared" si="14"/>
        <v>A8700031104543213</v>
      </c>
      <c r="F921" s="260">
        <v>14000</v>
      </c>
      <c r="G921" s="260">
        <v>4650.72</v>
      </c>
    </row>
    <row r="922" spans="1:7" x14ac:dyDescent="0.2">
      <c r="A922" s="259" t="s">
        <v>667</v>
      </c>
      <c r="B922" s="259" t="s">
        <v>811</v>
      </c>
      <c r="C922" s="259" t="s">
        <v>296</v>
      </c>
      <c r="D922" s="259" t="s">
        <v>533</v>
      </c>
      <c r="E922" s="259" t="str">
        <f t="shared" si="14"/>
        <v>A8700031104543214</v>
      </c>
      <c r="F922" s="260">
        <v>100</v>
      </c>
      <c r="G922" s="260">
        <v>0</v>
      </c>
    </row>
    <row r="923" spans="1:7" x14ac:dyDescent="0.2">
      <c r="A923" s="259" t="s">
        <v>667</v>
      </c>
      <c r="B923" s="259" t="s">
        <v>811</v>
      </c>
      <c r="C923" s="259" t="s">
        <v>296</v>
      </c>
      <c r="D923" s="259" t="s">
        <v>534</v>
      </c>
      <c r="E923" s="259" t="str">
        <f t="shared" si="14"/>
        <v>A8700031104543221</v>
      </c>
      <c r="F923" s="260">
        <v>4000</v>
      </c>
      <c r="G923" s="260">
        <v>4044.56</v>
      </c>
    </row>
    <row r="924" spans="1:7" x14ac:dyDescent="0.2">
      <c r="A924" s="259" t="s">
        <v>667</v>
      </c>
      <c r="B924" s="259" t="s">
        <v>811</v>
      </c>
      <c r="C924" s="259" t="s">
        <v>296</v>
      </c>
      <c r="D924" s="259" t="s">
        <v>877</v>
      </c>
      <c r="E924" s="259" t="str">
        <f t="shared" si="14"/>
        <v>A8700031104543222</v>
      </c>
      <c r="F924" s="260">
        <v>133</v>
      </c>
      <c r="G924" s="260">
        <v>0</v>
      </c>
    </row>
    <row r="925" spans="1:7" x14ac:dyDescent="0.2">
      <c r="A925" s="259" t="s">
        <v>667</v>
      </c>
      <c r="B925" s="259" t="s">
        <v>811</v>
      </c>
      <c r="C925" s="259" t="s">
        <v>296</v>
      </c>
      <c r="D925" s="259" t="s">
        <v>535</v>
      </c>
      <c r="E925" s="259" t="str">
        <f t="shared" si="14"/>
        <v>A8700031104543223</v>
      </c>
      <c r="F925" s="260">
        <v>16500</v>
      </c>
      <c r="G925" s="260">
        <v>5935.55</v>
      </c>
    </row>
    <row r="926" spans="1:7" x14ac:dyDescent="0.2">
      <c r="A926" s="259" t="s">
        <v>667</v>
      </c>
      <c r="B926" s="259" t="s">
        <v>811</v>
      </c>
      <c r="C926" s="259" t="s">
        <v>296</v>
      </c>
      <c r="D926" s="259" t="s">
        <v>570</v>
      </c>
      <c r="E926" s="259" t="str">
        <f t="shared" si="14"/>
        <v>A8700031104543224</v>
      </c>
      <c r="F926" s="260">
        <v>1000</v>
      </c>
      <c r="G926" s="260">
        <v>787.16</v>
      </c>
    </row>
    <row r="927" spans="1:7" x14ac:dyDescent="0.2">
      <c r="A927" s="259" t="s">
        <v>667</v>
      </c>
      <c r="B927" s="259" t="s">
        <v>811</v>
      </c>
      <c r="C927" s="259" t="s">
        <v>296</v>
      </c>
      <c r="D927" s="259" t="s">
        <v>536</v>
      </c>
      <c r="E927" s="259" t="str">
        <f t="shared" si="14"/>
        <v>A8700031104543225</v>
      </c>
      <c r="F927" s="260">
        <v>1500</v>
      </c>
      <c r="G927" s="260">
        <v>0</v>
      </c>
    </row>
    <row r="928" spans="1:7" x14ac:dyDescent="0.2">
      <c r="A928" s="259" t="s">
        <v>667</v>
      </c>
      <c r="B928" s="259" t="s">
        <v>811</v>
      </c>
      <c r="C928" s="259" t="s">
        <v>296</v>
      </c>
      <c r="D928" s="259" t="s">
        <v>571</v>
      </c>
      <c r="E928" s="259" t="str">
        <f t="shared" si="14"/>
        <v>A8700031104543227</v>
      </c>
      <c r="F928" s="260">
        <v>1867</v>
      </c>
      <c r="G928" s="260">
        <v>290.74</v>
      </c>
    </row>
    <row r="929" spans="1:7" x14ac:dyDescent="0.2">
      <c r="A929" s="259" t="s">
        <v>667</v>
      </c>
      <c r="B929" s="259" t="s">
        <v>811</v>
      </c>
      <c r="C929" s="259" t="s">
        <v>296</v>
      </c>
      <c r="D929" s="259" t="s">
        <v>537</v>
      </c>
      <c r="E929" s="259" t="str">
        <f t="shared" si="14"/>
        <v>A8700031104543231</v>
      </c>
      <c r="F929" s="260">
        <v>7000</v>
      </c>
      <c r="G929" s="260">
        <v>5032.67</v>
      </c>
    </row>
    <row r="930" spans="1:7" x14ac:dyDescent="0.2">
      <c r="A930" s="259" t="s">
        <v>667</v>
      </c>
      <c r="B930" s="259" t="s">
        <v>811</v>
      </c>
      <c r="C930" s="259" t="s">
        <v>296</v>
      </c>
      <c r="D930" s="259" t="s">
        <v>538</v>
      </c>
      <c r="E930" s="259" t="str">
        <f t="shared" si="14"/>
        <v>A8700031104543232</v>
      </c>
      <c r="F930" s="260">
        <v>4000</v>
      </c>
      <c r="G930" s="260">
        <v>3814.03</v>
      </c>
    </row>
    <row r="931" spans="1:7" x14ac:dyDescent="0.2">
      <c r="A931" s="259" t="s">
        <v>667</v>
      </c>
      <c r="B931" s="259" t="s">
        <v>811</v>
      </c>
      <c r="C931" s="259" t="s">
        <v>296</v>
      </c>
      <c r="D931" s="259" t="s">
        <v>539</v>
      </c>
      <c r="E931" s="259" t="str">
        <f t="shared" si="14"/>
        <v>A8700031104543233</v>
      </c>
      <c r="F931" s="260">
        <v>3000</v>
      </c>
      <c r="G931" s="260">
        <v>3592.38</v>
      </c>
    </row>
    <row r="932" spans="1:7" x14ac:dyDescent="0.2">
      <c r="A932" s="259" t="s">
        <v>667</v>
      </c>
      <c r="B932" s="259" t="s">
        <v>811</v>
      </c>
      <c r="C932" s="259" t="s">
        <v>296</v>
      </c>
      <c r="D932" s="259" t="s">
        <v>540</v>
      </c>
      <c r="E932" s="259" t="str">
        <f t="shared" si="14"/>
        <v>A8700031104543234</v>
      </c>
      <c r="F932" s="260">
        <v>3918</v>
      </c>
      <c r="G932" s="260">
        <v>10127.98</v>
      </c>
    </row>
    <row r="933" spans="1:7" x14ac:dyDescent="0.2">
      <c r="A933" s="259" t="s">
        <v>667</v>
      </c>
      <c r="B933" s="259" t="s">
        <v>811</v>
      </c>
      <c r="C933" s="259" t="s">
        <v>296</v>
      </c>
      <c r="D933" s="259" t="s">
        <v>541</v>
      </c>
      <c r="E933" s="259" t="str">
        <f t="shared" si="14"/>
        <v>A8700031104543235</v>
      </c>
      <c r="F933" s="260">
        <v>40000</v>
      </c>
      <c r="G933" s="260">
        <v>56494.91</v>
      </c>
    </row>
    <row r="934" spans="1:7" x14ac:dyDescent="0.2">
      <c r="A934" s="259" t="s">
        <v>667</v>
      </c>
      <c r="B934" s="259" t="s">
        <v>811</v>
      </c>
      <c r="C934" s="259" t="s">
        <v>296</v>
      </c>
      <c r="D934" s="259" t="s">
        <v>542</v>
      </c>
      <c r="E934" s="259" t="str">
        <f t="shared" si="14"/>
        <v>A8700031104543236</v>
      </c>
      <c r="F934" s="260">
        <v>1265</v>
      </c>
      <c r="G934" s="260">
        <v>457</v>
      </c>
    </row>
    <row r="935" spans="1:7" x14ac:dyDescent="0.2">
      <c r="A935" s="259" t="s">
        <v>667</v>
      </c>
      <c r="B935" s="259" t="s">
        <v>811</v>
      </c>
      <c r="C935" s="259" t="s">
        <v>296</v>
      </c>
      <c r="D935" s="259" t="s">
        <v>511</v>
      </c>
      <c r="E935" s="259" t="str">
        <f t="shared" si="14"/>
        <v>A8700031104543237</v>
      </c>
      <c r="F935" s="260">
        <v>28000</v>
      </c>
      <c r="G935" s="260">
        <v>17471.349999999999</v>
      </c>
    </row>
    <row r="936" spans="1:7" x14ac:dyDescent="0.2">
      <c r="A936" s="259" t="s">
        <v>667</v>
      </c>
      <c r="B936" s="259" t="s">
        <v>811</v>
      </c>
      <c r="C936" s="259" t="s">
        <v>296</v>
      </c>
      <c r="D936" s="259" t="s">
        <v>543</v>
      </c>
      <c r="E936" s="259" t="str">
        <f t="shared" si="14"/>
        <v>A8700031104543238</v>
      </c>
      <c r="F936" s="260">
        <v>31000</v>
      </c>
      <c r="G936" s="260">
        <v>21962.16</v>
      </c>
    </row>
    <row r="937" spans="1:7" x14ac:dyDescent="0.2">
      <c r="A937" s="259" t="s">
        <v>667</v>
      </c>
      <c r="B937" s="259" t="s">
        <v>811</v>
      </c>
      <c r="C937" s="259" t="s">
        <v>296</v>
      </c>
      <c r="D937" s="259" t="s">
        <v>544</v>
      </c>
      <c r="E937" s="259" t="str">
        <f t="shared" si="14"/>
        <v>A8700031104543239</v>
      </c>
      <c r="F937" s="260">
        <v>18448</v>
      </c>
      <c r="G937" s="260">
        <v>8895.75</v>
      </c>
    </row>
    <row r="938" spans="1:7" x14ac:dyDescent="0.2">
      <c r="A938" s="259" t="s">
        <v>667</v>
      </c>
      <c r="B938" s="259" t="s">
        <v>811</v>
      </c>
      <c r="C938" s="259" t="s">
        <v>296</v>
      </c>
      <c r="D938" s="259" t="s">
        <v>546</v>
      </c>
      <c r="E938" s="259" t="str">
        <f t="shared" si="14"/>
        <v>A8700031104543291</v>
      </c>
      <c r="F938" s="260">
        <v>15263</v>
      </c>
      <c r="G938" s="260">
        <v>6079.41</v>
      </c>
    </row>
    <row r="939" spans="1:7" x14ac:dyDescent="0.2">
      <c r="A939" s="259" t="s">
        <v>667</v>
      </c>
      <c r="B939" s="259" t="s">
        <v>811</v>
      </c>
      <c r="C939" s="259" t="s">
        <v>296</v>
      </c>
      <c r="D939" s="259" t="s">
        <v>547</v>
      </c>
      <c r="E939" s="259" t="str">
        <f t="shared" si="14"/>
        <v>A8700031104543292</v>
      </c>
      <c r="F939" s="260">
        <v>1167</v>
      </c>
      <c r="G939" s="260">
        <v>106.19</v>
      </c>
    </row>
    <row r="940" spans="1:7" x14ac:dyDescent="0.2">
      <c r="A940" s="259" t="s">
        <v>667</v>
      </c>
      <c r="B940" s="259" t="s">
        <v>811</v>
      </c>
      <c r="C940" s="259" t="s">
        <v>296</v>
      </c>
      <c r="D940" s="259" t="s">
        <v>548</v>
      </c>
      <c r="E940" s="259" t="str">
        <f t="shared" si="14"/>
        <v>A8700031104543293</v>
      </c>
      <c r="F940" s="260">
        <v>6500</v>
      </c>
      <c r="G940" s="260">
        <v>3008.92</v>
      </c>
    </row>
    <row r="941" spans="1:7" x14ac:dyDescent="0.2">
      <c r="A941" s="259" t="s">
        <v>667</v>
      </c>
      <c r="B941" s="259" t="s">
        <v>811</v>
      </c>
      <c r="C941" s="259" t="s">
        <v>296</v>
      </c>
      <c r="D941" s="259" t="s">
        <v>818</v>
      </c>
      <c r="E941" s="259" t="str">
        <f t="shared" si="14"/>
        <v>A8700031104543294</v>
      </c>
      <c r="F941" s="260">
        <v>700</v>
      </c>
      <c r="G941" s="260">
        <v>0</v>
      </c>
    </row>
    <row r="942" spans="1:7" x14ac:dyDescent="0.2">
      <c r="A942" s="259" t="s">
        <v>667</v>
      </c>
      <c r="B942" s="259" t="s">
        <v>811</v>
      </c>
      <c r="C942" s="259" t="s">
        <v>296</v>
      </c>
      <c r="D942" s="259" t="s">
        <v>549</v>
      </c>
      <c r="E942" s="259" t="str">
        <f t="shared" si="14"/>
        <v>A8700031104543295</v>
      </c>
      <c r="F942" s="260">
        <v>600</v>
      </c>
      <c r="G942" s="260">
        <v>457.22</v>
      </c>
    </row>
    <row r="943" spans="1:7" x14ac:dyDescent="0.2">
      <c r="A943" s="259" t="s">
        <v>667</v>
      </c>
      <c r="B943" s="259" t="s">
        <v>811</v>
      </c>
      <c r="C943" s="259" t="s">
        <v>296</v>
      </c>
      <c r="D943" s="259" t="s">
        <v>812</v>
      </c>
      <c r="E943" s="259" t="str">
        <f t="shared" si="14"/>
        <v>A8700031104543296</v>
      </c>
      <c r="F943" s="260">
        <v>133</v>
      </c>
      <c r="G943" s="260">
        <v>4980.3100000000004</v>
      </c>
    </row>
    <row r="944" spans="1:7" x14ac:dyDescent="0.2">
      <c r="A944" s="259" t="s">
        <v>667</v>
      </c>
      <c r="B944" s="259" t="s">
        <v>811</v>
      </c>
      <c r="C944" s="259" t="s">
        <v>296</v>
      </c>
      <c r="D944" s="259" t="s">
        <v>550</v>
      </c>
      <c r="E944" s="259" t="str">
        <f t="shared" si="14"/>
        <v>A8700031104543299</v>
      </c>
      <c r="F944" s="260">
        <v>700</v>
      </c>
      <c r="G944" s="260">
        <v>127</v>
      </c>
    </row>
    <row r="945" spans="1:7" x14ac:dyDescent="0.2">
      <c r="A945" s="259" t="s">
        <v>667</v>
      </c>
      <c r="B945" s="259" t="s">
        <v>811</v>
      </c>
      <c r="C945" s="259" t="s">
        <v>296</v>
      </c>
      <c r="D945" s="259" t="s">
        <v>551</v>
      </c>
      <c r="E945" s="259" t="str">
        <f t="shared" si="14"/>
        <v>A8700031104543431</v>
      </c>
      <c r="F945" s="260">
        <v>133</v>
      </c>
      <c r="G945" s="260">
        <v>0</v>
      </c>
    </row>
    <row r="946" spans="1:7" x14ac:dyDescent="0.2">
      <c r="A946" s="259" t="s">
        <v>667</v>
      </c>
      <c r="B946" s="259" t="s">
        <v>811</v>
      </c>
      <c r="C946" s="259" t="s">
        <v>296</v>
      </c>
      <c r="D946" s="259" t="s">
        <v>813</v>
      </c>
      <c r="E946" s="259" t="str">
        <f t="shared" si="14"/>
        <v>A8700031104543433</v>
      </c>
      <c r="F946" s="260">
        <v>133</v>
      </c>
      <c r="G946" s="260">
        <v>0</v>
      </c>
    </row>
    <row r="947" spans="1:7" x14ac:dyDescent="0.2">
      <c r="A947" s="259" t="s">
        <v>667</v>
      </c>
      <c r="B947" s="259" t="s">
        <v>811</v>
      </c>
      <c r="C947" s="259" t="s">
        <v>296</v>
      </c>
      <c r="D947" s="259" t="s">
        <v>820</v>
      </c>
      <c r="E947" s="259" t="str">
        <f t="shared" si="14"/>
        <v>A8700031104543721</v>
      </c>
      <c r="F947" s="260">
        <v>133</v>
      </c>
      <c r="G947" s="260">
        <v>0</v>
      </c>
    </row>
    <row r="948" spans="1:7" x14ac:dyDescent="0.2">
      <c r="A948" s="259" t="s">
        <v>667</v>
      </c>
      <c r="B948" s="259" t="s">
        <v>811</v>
      </c>
      <c r="C948" s="259" t="s">
        <v>296</v>
      </c>
      <c r="D948" s="259" t="s">
        <v>557</v>
      </c>
      <c r="E948" s="259" t="str">
        <f t="shared" si="14"/>
        <v>A8700031104544123</v>
      </c>
      <c r="F948" s="260">
        <v>14000</v>
      </c>
      <c r="G948" s="260">
        <v>0</v>
      </c>
    </row>
    <row r="949" spans="1:7" x14ac:dyDescent="0.2">
      <c r="A949" s="259" t="s">
        <v>667</v>
      </c>
      <c r="B949" s="259" t="s">
        <v>811</v>
      </c>
      <c r="C949" s="259" t="s">
        <v>296</v>
      </c>
      <c r="D949" s="259" t="s">
        <v>552</v>
      </c>
      <c r="E949" s="259" t="str">
        <f t="shared" si="14"/>
        <v>A8700031104544221</v>
      </c>
      <c r="F949" s="260">
        <v>5000</v>
      </c>
      <c r="G949" s="260">
        <v>3095</v>
      </c>
    </row>
    <row r="950" spans="1:7" x14ac:dyDescent="0.2">
      <c r="A950" s="259" t="s">
        <v>667</v>
      </c>
      <c r="B950" s="259" t="s">
        <v>811</v>
      </c>
      <c r="C950" s="259" t="s">
        <v>296</v>
      </c>
      <c r="D950" s="259" t="s">
        <v>559</v>
      </c>
      <c r="E950" s="259" t="str">
        <f t="shared" si="14"/>
        <v>A8700031104544222</v>
      </c>
      <c r="F950" s="260">
        <v>1133</v>
      </c>
      <c r="G950" s="260">
        <v>0</v>
      </c>
    </row>
    <row r="951" spans="1:7" x14ac:dyDescent="0.2">
      <c r="A951" s="259" t="s">
        <v>667</v>
      </c>
      <c r="B951" s="259" t="s">
        <v>811</v>
      </c>
      <c r="C951" s="259" t="s">
        <v>296</v>
      </c>
      <c r="D951" s="259" t="s">
        <v>822</v>
      </c>
      <c r="E951" s="259" t="str">
        <f t="shared" si="14"/>
        <v>A8700031104544223</v>
      </c>
      <c r="F951" s="260">
        <v>133</v>
      </c>
      <c r="G951" s="260">
        <v>1711.89</v>
      </c>
    </row>
    <row r="952" spans="1:7" x14ac:dyDescent="0.2">
      <c r="A952" s="259" t="s">
        <v>667</v>
      </c>
      <c r="B952" s="259" t="s">
        <v>811</v>
      </c>
      <c r="C952" s="259" t="s">
        <v>296</v>
      </c>
      <c r="D952" s="259" t="s">
        <v>824</v>
      </c>
      <c r="E952" s="259" t="str">
        <f t="shared" si="14"/>
        <v>A8700031104544227</v>
      </c>
      <c r="F952" s="260">
        <v>2654</v>
      </c>
      <c r="G952" s="260">
        <v>2468.6</v>
      </c>
    </row>
    <row r="953" spans="1:7" x14ac:dyDescent="0.2">
      <c r="A953" s="259" t="s">
        <v>667</v>
      </c>
      <c r="B953" s="259" t="s">
        <v>811</v>
      </c>
      <c r="C953" s="259" t="s">
        <v>296</v>
      </c>
      <c r="D953" s="259" t="s">
        <v>560</v>
      </c>
      <c r="E953" s="259" t="str">
        <f t="shared" si="14"/>
        <v>A8700031104544262</v>
      </c>
      <c r="F953" s="260">
        <v>133</v>
      </c>
      <c r="G953" s="260">
        <v>0</v>
      </c>
    </row>
    <row r="954" spans="1:7" x14ac:dyDescent="0.2">
      <c r="A954" s="259" t="s">
        <v>667</v>
      </c>
      <c r="B954" s="259" t="s">
        <v>811</v>
      </c>
      <c r="C954" s="259" t="s">
        <v>296</v>
      </c>
      <c r="D954" s="259" t="s">
        <v>828</v>
      </c>
      <c r="E954" s="259" t="str">
        <f t="shared" si="14"/>
        <v>A8700031104544511</v>
      </c>
      <c r="F954" s="260">
        <v>133</v>
      </c>
      <c r="G954" s="260">
        <v>0</v>
      </c>
    </row>
    <row r="955" spans="1:7" x14ac:dyDescent="0.2">
      <c r="A955" s="259" t="s">
        <v>669</v>
      </c>
      <c r="B955" s="259" t="s">
        <v>811</v>
      </c>
      <c r="C955" s="259" t="s">
        <v>296</v>
      </c>
      <c r="D955" s="259" t="s">
        <v>538</v>
      </c>
      <c r="E955" s="259" t="str">
        <f t="shared" si="14"/>
        <v>K8700011104543232</v>
      </c>
      <c r="F955" s="260">
        <v>3000</v>
      </c>
      <c r="G955" s="260">
        <v>510.98</v>
      </c>
    </row>
    <row r="956" spans="1:7" x14ac:dyDescent="0.2">
      <c r="A956" s="259" t="s">
        <v>669</v>
      </c>
      <c r="B956" s="259" t="s">
        <v>811</v>
      </c>
      <c r="C956" s="259" t="s">
        <v>296</v>
      </c>
      <c r="D956" s="259" t="s">
        <v>541</v>
      </c>
      <c r="E956" s="259" t="str">
        <f t="shared" si="14"/>
        <v>K8700011104543235</v>
      </c>
      <c r="F956" s="260">
        <v>4800</v>
      </c>
      <c r="G956" s="260">
        <v>3094.4</v>
      </c>
    </row>
    <row r="957" spans="1:7" x14ac:dyDescent="0.2">
      <c r="A957" s="259" t="s">
        <v>669</v>
      </c>
      <c r="B957" s="259" t="s">
        <v>811</v>
      </c>
      <c r="C957" s="259" t="s">
        <v>296</v>
      </c>
      <c r="D957" s="259" t="s">
        <v>544</v>
      </c>
      <c r="E957" s="259" t="str">
        <f t="shared" si="14"/>
        <v>K8700011104543239</v>
      </c>
      <c r="F957" s="260">
        <v>398</v>
      </c>
      <c r="G957" s="260">
        <v>394.37</v>
      </c>
    </row>
    <row r="958" spans="1:7" x14ac:dyDescent="0.2">
      <c r="A958" s="259" t="s">
        <v>669</v>
      </c>
      <c r="B958" s="259" t="s">
        <v>811</v>
      </c>
      <c r="C958" s="259" t="s">
        <v>296</v>
      </c>
      <c r="D958" s="259" t="s">
        <v>547</v>
      </c>
      <c r="E958" s="259" t="str">
        <f t="shared" si="14"/>
        <v>K8700011104543292</v>
      </c>
      <c r="F958" s="260">
        <v>2124</v>
      </c>
      <c r="G958" s="260">
        <v>2034.8</v>
      </c>
    </row>
    <row r="959" spans="1:7" x14ac:dyDescent="0.2">
      <c r="A959" s="259" t="s">
        <v>669</v>
      </c>
      <c r="B959" s="259" t="s">
        <v>811</v>
      </c>
      <c r="C959" s="259" t="s">
        <v>296</v>
      </c>
      <c r="D959" s="259" t="s">
        <v>878</v>
      </c>
      <c r="E959" s="259" t="str">
        <f t="shared" si="14"/>
        <v>K8700011104543423</v>
      </c>
      <c r="F959" s="260">
        <v>1402</v>
      </c>
      <c r="G959" s="260">
        <v>968.91</v>
      </c>
    </row>
    <row r="960" spans="1:7" x14ac:dyDescent="0.2">
      <c r="A960" s="259" t="s">
        <v>669</v>
      </c>
      <c r="B960" s="259" t="s">
        <v>811</v>
      </c>
      <c r="C960" s="259" t="s">
        <v>296</v>
      </c>
      <c r="D960" s="259" t="s">
        <v>879</v>
      </c>
      <c r="E960" s="259" t="str">
        <f t="shared" si="14"/>
        <v>K8700011104545445</v>
      </c>
      <c r="F960" s="260">
        <v>4952</v>
      </c>
      <c r="G960" s="260">
        <v>3266.37</v>
      </c>
    </row>
    <row r="961" spans="1:7" x14ac:dyDescent="0.2">
      <c r="A961" s="259" t="s">
        <v>671</v>
      </c>
      <c r="B961" s="259" t="s">
        <v>853</v>
      </c>
      <c r="C961" s="259" t="s">
        <v>296</v>
      </c>
      <c r="D961" s="259" t="s">
        <v>526</v>
      </c>
      <c r="E961" s="259" t="str">
        <f t="shared" si="14"/>
        <v>T8700041204543111</v>
      </c>
      <c r="F961" s="260">
        <v>3296</v>
      </c>
      <c r="G961" s="260">
        <v>3104.39</v>
      </c>
    </row>
    <row r="962" spans="1:7" x14ac:dyDescent="0.2">
      <c r="A962" s="259" t="s">
        <v>671</v>
      </c>
      <c r="B962" s="259" t="s">
        <v>853</v>
      </c>
      <c r="C962" s="259" t="s">
        <v>296</v>
      </c>
      <c r="D962" s="259" t="s">
        <v>530</v>
      </c>
      <c r="E962" s="259" t="str">
        <f t="shared" si="14"/>
        <v>T8700041204543132</v>
      </c>
      <c r="F962" s="260">
        <v>582</v>
      </c>
      <c r="G962" s="260">
        <v>512.23</v>
      </c>
    </row>
    <row r="963" spans="1:7" x14ac:dyDescent="0.2">
      <c r="A963" s="259" t="s">
        <v>671</v>
      </c>
      <c r="B963" s="259" t="s">
        <v>853</v>
      </c>
      <c r="C963" s="259" t="s">
        <v>296</v>
      </c>
      <c r="D963" s="259" t="s">
        <v>510</v>
      </c>
      <c r="E963" s="259" t="str">
        <f t="shared" ref="E963:E1026" si="15">CONCATENATE(A963,B963,C963,D963)</f>
        <v>T8700041204543211</v>
      </c>
      <c r="F963" s="260">
        <v>225</v>
      </c>
      <c r="G963" s="260">
        <v>348.23</v>
      </c>
    </row>
    <row r="964" spans="1:7" x14ac:dyDescent="0.2">
      <c r="A964" s="259" t="s">
        <v>671</v>
      </c>
      <c r="B964" s="259" t="s">
        <v>853</v>
      </c>
      <c r="C964" s="259" t="s">
        <v>296</v>
      </c>
      <c r="D964" s="259" t="s">
        <v>532</v>
      </c>
      <c r="E964" s="259" t="str">
        <f t="shared" si="15"/>
        <v>T8700041204543213</v>
      </c>
      <c r="F964" s="260">
        <v>2850</v>
      </c>
      <c r="G964" s="260">
        <v>1976.78</v>
      </c>
    </row>
    <row r="965" spans="1:7" x14ac:dyDescent="0.2">
      <c r="A965" s="259" t="s">
        <v>671</v>
      </c>
      <c r="B965" s="259" t="s">
        <v>853</v>
      </c>
      <c r="C965" s="259" t="s">
        <v>296</v>
      </c>
      <c r="D965" s="259" t="s">
        <v>511</v>
      </c>
      <c r="E965" s="259" t="str">
        <f t="shared" si="15"/>
        <v>T8700041204543237</v>
      </c>
      <c r="F965" s="260">
        <v>3217</v>
      </c>
      <c r="G965" s="260">
        <v>0</v>
      </c>
    </row>
    <row r="966" spans="1:7" x14ac:dyDescent="0.2">
      <c r="A966" s="259" t="s">
        <v>671</v>
      </c>
      <c r="B966" s="259" t="s">
        <v>853</v>
      </c>
      <c r="C966" s="259" t="s">
        <v>296</v>
      </c>
      <c r="D966" s="259" t="s">
        <v>548</v>
      </c>
      <c r="E966" s="259" t="str">
        <f t="shared" si="15"/>
        <v>T8700041204543293</v>
      </c>
      <c r="F966" s="260">
        <v>75</v>
      </c>
      <c r="G966" s="260">
        <v>584</v>
      </c>
    </row>
    <row r="967" spans="1:7" x14ac:dyDescent="0.2">
      <c r="A967" s="259" t="s">
        <v>671</v>
      </c>
      <c r="B967" s="259" t="s">
        <v>853</v>
      </c>
      <c r="C967" s="259" t="s">
        <v>296</v>
      </c>
      <c r="D967" s="259" t="s">
        <v>824</v>
      </c>
      <c r="E967" s="259" t="str">
        <f t="shared" si="15"/>
        <v>T8700041204544227</v>
      </c>
      <c r="F967" s="260">
        <v>1800</v>
      </c>
      <c r="G967" s="260">
        <v>0</v>
      </c>
    </row>
    <row r="968" spans="1:7" x14ac:dyDescent="0.2">
      <c r="A968" s="259" t="s">
        <v>871</v>
      </c>
      <c r="B968" s="259" t="s">
        <v>857</v>
      </c>
      <c r="C968" s="259" t="s">
        <v>872</v>
      </c>
      <c r="D968" s="259" t="s">
        <v>876</v>
      </c>
      <c r="E968" s="259" t="str">
        <f t="shared" si="15"/>
        <v>5188886323</v>
      </c>
      <c r="F968" s="260">
        <v>0</v>
      </c>
      <c r="G968" s="260">
        <v>-888.73</v>
      </c>
    </row>
    <row r="969" spans="1:7" x14ac:dyDescent="0.2">
      <c r="A969" s="259" t="s">
        <v>667</v>
      </c>
      <c r="B969" s="259" t="s">
        <v>857</v>
      </c>
      <c r="C969" s="259" t="s">
        <v>296</v>
      </c>
      <c r="D969" s="259" t="s">
        <v>510</v>
      </c>
      <c r="E969" s="259" t="str">
        <f t="shared" si="15"/>
        <v>A8700035104543211</v>
      </c>
      <c r="F969" s="260">
        <v>1327</v>
      </c>
      <c r="G969" s="260">
        <v>0</v>
      </c>
    </row>
    <row r="970" spans="1:7" x14ac:dyDescent="0.2">
      <c r="A970" s="259" t="s">
        <v>871</v>
      </c>
      <c r="B970" s="259" t="s">
        <v>862</v>
      </c>
      <c r="C970" s="259" t="s">
        <v>872</v>
      </c>
      <c r="D970" s="259" t="s">
        <v>876</v>
      </c>
      <c r="E970" s="259" t="str">
        <f t="shared" si="15"/>
        <v>55988886323</v>
      </c>
      <c r="F970" s="260">
        <v>0</v>
      </c>
      <c r="G970" s="260">
        <v>-8389.6299999999992</v>
      </c>
    </row>
    <row r="971" spans="1:7" x14ac:dyDescent="0.2">
      <c r="A971" s="259" t="s">
        <v>671</v>
      </c>
      <c r="B971" s="259" t="s">
        <v>862</v>
      </c>
      <c r="C971" s="259" t="s">
        <v>296</v>
      </c>
      <c r="D971" s="259" t="s">
        <v>526</v>
      </c>
      <c r="E971" s="259" t="str">
        <f t="shared" si="15"/>
        <v>T87000455904543111</v>
      </c>
      <c r="F971" s="260">
        <v>16679</v>
      </c>
      <c r="G971" s="260">
        <v>12417.57</v>
      </c>
    </row>
    <row r="972" spans="1:7" x14ac:dyDescent="0.2">
      <c r="A972" s="259" t="s">
        <v>671</v>
      </c>
      <c r="B972" s="259" t="s">
        <v>862</v>
      </c>
      <c r="C972" s="259" t="s">
        <v>296</v>
      </c>
      <c r="D972" s="259" t="s">
        <v>530</v>
      </c>
      <c r="E972" s="259" t="str">
        <f t="shared" si="15"/>
        <v>T87000455904543132</v>
      </c>
      <c r="F972" s="260">
        <v>2944</v>
      </c>
      <c r="G972" s="260">
        <v>2048.9</v>
      </c>
    </row>
    <row r="973" spans="1:7" x14ac:dyDescent="0.2">
      <c r="A973" s="259" t="s">
        <v>671</v>
      </c>
      <c r="B973" s="259" t="s">
        <v>862</v>
      </c>
      <c r="C973" s="259" t="s">
        <v>296</v>
      </c>
      <c r="D973" s="259" t="s">
        <v>510</v>
      </c>
      <c r="E973" s="259" t="str">
        <f t="shared" si="15"/>
        <v>T87000455904543211</v>
      </c>
      <c r="F973" s="260">
        <v>1500</v>
      </c>
      <c r="G973" s="260">
        <v>1557.29</v>
      </c>
    </row>
    <row r="974" spans="1:7" x14ac:dyDescent="0.2">
      <c r="A974" s="259" t="s">
        <v>671</v>
      </c>
      <c r="B974" s="259" t="s">
        <v>862</v>
      </c>
      <c r="C974" s="259" t="s">
        <v>296</v>
      </c>
      <c r="D974" s="259" t="s">
        <v>532</v>
      </c>
      <c r="E974" s="259" t="str">
        <f t="shared" si="15"/>
        <v>T87000455904543213</v>
      </c>
      <c r="F974" s="260">
        <v>16150</v>
      </c>
      <c r="G974" s="260">
        <v>7907.1</v>
      </c>
    </row>
    <row r="975" spans="1:7" x14ac:dyDescent="0.2">
      <c r="A975" s="259" t="s">
        <v>671</v>
      </c>
      <c r="B975" s="259" t="s">
        <v>862</v>
      </c>
      <c r="C975" s="259" t="s">
        <v>296</v>
      </c>
      <c r="D975" s="259" t="s">
        <v>511</v>
      </c>
      <c r="E975" s="259" t="str">
        <f t="shared" si="15"/>
        <v>T87000455904543237</v>
      </c>
      <c r="F975" s="260">
        <v>18230</v>
      </c>
      <c r="G975" s="260">
        <v>0</v>
      </c>
    </row>
    <row r="976" spans="1:7" x14ac:dyDescent="0.2">
      <c r="A976" s="259" t="s">
        <v>671</v>
      </c>
      <c r="B976" s="259" t="s">
        <v>862</v>
      </c>
      <c r="C976" s="259" t="s">
        <v>296</v>
      </c>
      <c r="D976" s="259" t="s">
        <v>548</v>
      </c>
      <c r="E976" s="259" t="str">
        <f t="shared" si="15"/>
        <v>T87000455904543293</v>
      </c>
      <c r="F976" s="260">
        <v>425</v>
      </c>
      <c r="G976" s="260">
        <v>2336</v>
      </c>
    </row>
    <row r="977" spans="1:7" x14ac:dyDescent="0.2">
      <c r="A977" s="259" t="s">
        <v>671</v>
      </c>
      <c r="B977" s="259" t="s">
        <v>862</v>
      </c>
      <c r="C977" s="259" t="s">
        <v>296</v>
      </c>
      <c r="D977" s="259" t="s">
        <v>824</v>
      </c>
      <c r="E977" s="259" t="str">
        <f t="shared" si="15"/>
        <v>T87000455904544227</v>
      </c>
      <c r="F977" s="260">
        <v>10200</v>
      </c>
      <c r="G977" s="260">
        <v>0</v>
      </c>
    </row>
    <row r="978" spans="1:7" x14ac:dyDescent="0.2">
      <c r="A978" s="259" t="s">
        <v>871</v>
      </c>
      <c r="B978" s="259" t="s">
        <v>855</v>
      </c>
      <c r="C978" s="259" t="s">
        <v>872</v>
      </c>
      <c r="D978" s="259" t="s">
        <v>880</v>
      </c>
      <c r="E978" s="259" t="str">
        <f t="shared" si="15"/>
        <v>3188886614</v>
      </c>
      <c r="F978" s="260">
        <v>0</v>
      </c>
      <c r="G978" s="260">
        <v>-1327.88</v>
      </c>
    </row>
    <row r="979" spans="1:7" x14ac:dyDescent="0.2">
      <c r="A979" s="259" t="s">
        <v>871</v>
      </c>
      <c r="B979" s="259" t="s">
        <v>855</v>
      </c>
      <c r="C979" s="259" t="s">
        <v>872</v>
      </c>
      <c r="D979" s="259" t="s">
        <v>881</v>
      </c>
      <c r="E979" s="259" t="str">
        <f t="shared" si="15"/>
        <v>3188886615</v>
      </c>
      <c r="F979" s="260">
        <v>0</v>
      </c>
      <c r="G979" s="260">
        <v>-31732.62</v>
      </c>
    </row>
    <row r="980" spans="1:7" x14ac:dyDescent="0.2">
      <c r="A980" s="259" t="s">
        <v>672</v>
      </c>
      <c r="B980" s="259" t="s">
        <v>855</v>
      </c>
      <c r="C980" s="259" t="s">
        <v>296</v>
      </c>
      <c r="D980" s="259" t="s">
        <v>526</v>
      </c>
      <c r="E980" s="259" t="str">
        <f t="shared" si="15"/>
        <v>A9090013104543111</v>
      </c>
      <c r="F980" s="260">
        <v>40000</v>
      </c>
      <c r="G980" s="260">
        <v>16700</v>
      </c>
    </row>
    <row r="981" spans="1:7" x14ac:dyDescent="0.2">
      <c r="A981" s="259" t="s">
        <v>672</v>
      </c>
      <c r="B981" s="259" t="s">
        <v>855</v>
      </c>
      <c r="C981" s="259" t="s">
        <v>296</v>
      </c>
      <c r="D981" s="259" t="s">
        <v>530</v>
      </c>
      <c r="E981" s="259" t="str">
        <f t="shared" si="15"/>
        <v>A9090013104543132</v>
      </c>
      <c r="F981" s="260">
        <v>6400</v>
      </c>
      <c r="G981" s="260">
        <v>2755.51</v>
      </c>
    </row>
    <row r="982" spans="1:7" x14ac:dyDescent="0.2">
      <c r="A982" s="259" t="s">
        <v>672</v>
      </c>
      <c r="B982" s="259" t="s">
        <v>855</v>
      </c>
      <c r="C982" s="259" t="s">
        <v>296</v>
      </c>
      <c r="D982" s="259" t="s">
        <v>510</v>
      </c>
      <c r="E982" s="259" t="str">
        <f t="shared" si="15"/>
        <v>A9090013104543211</v>
      </c>
      <c r="F982" s="260">
        <v>58600</v>
      </c>
      <c r="G982" s="260">
        <v>14310.11</v>
      </c>
    </row>
    <row r="983" spans="1:7" x14ac:dyDescent="0.2">
      <c r="A983" s="259" t="s">
        <v>672</v>
      </c>
      <c r="B983" s="259" t="s">
        <v>855</v>
      </c>
      <c r="C983" s="259" t="s">
        <v>296</v>
      </c>
      <c r="D983" s="259" t="s">
        <v>877</v>
      </c>
      <c r="E983" s="259" t="str">
        <f t="shared" si="15"/>
        <v>A9090013104543222</v>
      </c>
      <c r="F983" s="260">
        <v>2500</v>
      </c>
      <c r="G983" s="260">
        <v>0</v>
      </c>
    </row>
    <row r="984" spans="1:7" x14ac:dyDescent="0.2">
      <c r="A984" s="259" t="s">
        <v>672</v>
      </c>
      <c r="B984" s="259" t="s">
        <v>855</v>
      </c>
      <c r="C984" s="259" t="s">
        <v>296</v>
      </c>
      <c r="D984" s="259" t="s">
        <v>537</v>
      </c>
      <c r="E984" s="259" t="str">
        <f t="shared" si="15"/>
        <v>A9090013104543231</v>
      </c>
      <c r="F984" s="260">
        <v>1000</v>
      </c>
      <c r="G984" s="260">
        <v>0</v>
      </c>
    </row>
    <row r="985" spans="1:7" x14ac:dyDescent="0.2">
      <c r="A985" s="259" t="s">
        <v>672</v>
      </c>
      <c r="B985" s="259" t="s">
        <v>855</v>
      </c>
      <c r="C985" s="259" t="s">
        <v>296</v>
      </c>
      <c r="D985" s="259" t="s">
        <v>545</v>
      </c>
      <c r="E985" s="259" t="str">
        <f t="shared" si="15"/>
        <v>A9090013104543241</v>
      </c>
      <c r="F985" s="260">
        <v>1500</v>
      </c>
      <c r="G985" s="260">
        <v>0</v>
      </c>
    </row>
    <row r="986" spans="1:7" x14ac:dyDescent="0.2">
      <c r="A986" s="259" t="s">
        <v>672</v>
      </c>
      <c r="B986" s="259" t="s">
        <v>855</v>
      </c>
      <c r="C986" s="259" t="s">
        <v>296</v>
      </c>
      <c r="D986" s="259" t="s">
        <v>548</v>
      </c>
      <c r="E986" s="259" t="str">
        <f t="shared" si="15"/>
        <v>A9090013104543293</v>
      </c>
      <c r="F986" s="260">
        <v>100</v>
      </c>
      <c r="G986" s="260">
        <v>0</v>
      </c>
    </row>
    <row r="987" spans="1:7" x14ac:dyDescent="0.2">
      <c r="A987" s="259" t="s">
        <v>672</v>
      </c>
      <c r="B987" s="259" t="s">
        <v>855</v>
      </c>
      <c r="C987" s="259" t="s">
        <v>296</v>
      </c>
      <c r="D987" s="259" t="s">
        <v>882</v>
      </c>
      <c r="E987" s="259" t="str">
        <f t="shared" si="15"/>
        <v>A9090013104543432</v>
      </c>
      <c r="F987" s="260">
        <v>100</v>
      </c>
      <c r="G987" s="260">
        <v>0</v>
      </c>
    </row>
    <row r="988" spans="1:7" x14ac:dyDescent="0.2">
      <c r="A988" s="259" t="s">
        <v>871</v>
      </c>
      <c r="B988" s="259" t="s">
        <v>856</v>
      </c>
      <c r="C988" s="259" t="s">
        <v>872</v>
      </c>
      <c r="D988" s="259" t="s">
        <v>883</v>
      </c>
      <c r="E988" s="259" t="str">
        <f t="shared" si="15"/>
        <v>4388886413</v>
      </c>
      <c r="F988" s="260">
        <v>0</v>
      </c>
      <c r="G988" s="260">
        <v>-3753.85</v>
      </c>
    </row>
    <row r="989" spans="1:7" x14ac:dyDescent="0.2">
      <c r="A989" s="259" t="s">
        <v>871</v>
      </c>
      <c r="B989" s="259" t="s">
        <v>856</v>
      </c>
      <c r="C989" s="259" t="s">
        <v>872</v>
      </c>
      <c r="D989" s="259" t="s">
        <v>884</v>
      </c>
      <c r="E989" s="259" t="str">
        <f t="shared" si="15"/>
        <v>4388886414</v>
      </c>
      <c r="F989" s="260">
        <v>0</v>
      </c>
      <c r="G989" s="260">
        <v>-970.29</v>
      </c>
    </row>
    <row r="990" spans="1:7" x14ac:dyDescent="0.2">
      <c r="A990" s="259" t="s">
        <v>871</v>
      </c>
      <c r="B990" s="259" t="s">
        <v>856</v>
      </c>
      <c r="C990" s="259" t="s">
        <v>872</v>
      </c>
      <c r="D990" s="259" t="s">
        <v>885</v>
      </c>
      <c r="E990" s="259" t="str">
        <f t="shared" si="15"/>
        <v>4388886415</v>
      </c>
      <c r="F990" s="260">
        <v>0</v>
      </c>
      <c r="G990" s="260">
        <v>-19.690000000000001</v>
      </c>
    </row>
    <row r="991" spans="1:7" x14ac:dyDescent="0.2">
      <c r="A991" s="259" t="s">
        <v>871</v>
      </c>
      <c r="B991" s="259" t="s">
        <v>856</v>
      </c>
      <c r="C991" s="259" t="s">
        <v>872</v>
      </c>
      <c r="D991" s="259" t="s">
        <v>873</v>
      </c>
      <c r="E991" s="259" t="str">
        <f t="shared" si="15"/>
        <v>4388886526</v>
      </c>
      <c r="F991" s="260">
        <v>0</v>
      </c>
      <c r="G991" s="260">
        <v>-5573721.4100000001</v>
      </c>
    </row>
    <row r="992" spans="1:7" x14ac:dyDescent="0.2">
      <c r="A992" s="259" t="s">
        <v>871</v>
      </c>
      <c r="B992" s="259" t="s">
        <v>856</v>
      </c>
      <c r="C992" s="259" t="s">
        <v>872</v>
      </c>
      <c r="D992" s="259" t="s">
        <v>886</v>
      </c>
      <c r="E992" s="259" t="str">
        <f t="shared" si="15"/>
        <v>4388886831</v>
      </c>
      <c r="F992" s="260">
        <v>0</v>
      </c>
      <c r="G992" s="260">
        <v>-1941.58</v>
      </c>
    </row>
    <row r="993" spans="1:7" x14ac:dyDescent="0.2">
      <c r="A993" s="259" t="s">
        <v>672</v>
      </c>
      <c r="B993" s="259" t="s">
        <v>856</v>
      </c>
      <c r="C993" s="259" t="s">
        <v>296</v>
      </c>
      <c r="D993" s="259" t="s">
        <v>526</v>
      </c>
      <c r="E993" s="259" t="str">
        <f t="shared" si="15"/>
        <v>A9090014304543111</v>
      </c>
      <c r="F993" s="260">
        <v>4750000</v>
      </c>
      <c r="G993" s="260">
        <v>2753669.23</v>
      </c>
    </row>
    <row r="994" spans="1:7" x14ac:dyDescent="0.2">
      <c r="A994" s="259" t="s">
        <v>672</v>
      </c>
      <c r="B994" s="259" t="s">
        <v>856</v>
      </c>
      <c r="C994" s="259" t="s">
        <v>296</v>
      </c>
      <c r="D994" s="259" t="s">
        <v>887</v>
      </c>
      <c r="E994" s="259" t="str">
        <f t="shared" si="15"/>
        <v>A9090014304543112</v>
      </c>
      <c r="F994" s="260">
        <v>8500</v>
      </c>
      <c r="G994" s="260">
        <v>6919.47</v>
      </c>
    </row>
    <row r="995" spans="1:7" x14ac:dyDescent="0.2">
      <c r="A995" s="259" t="s">
        <v>672</v>
      </c>
      <c r="B995" s="259" t="s">
        <v>856</v>
      </c>
      <c r="C995" s="259" t="s">
        <v>296</v>
      </c>
      <c r="D995" s="259" t="s">
        <v>528</v>
      </c>
      <c r="E995" s="259" t="str">
        <f t="shared" si="15"/>
        <v>A9090014304543113</v>
      </c>
      <c r="F995" s="260">
        <v>40000</v>
      </c>
      <c r="G995" s="260">
        <v>20553.22</v>
      </c>
    </row>
    <row r="996" spans="1:7" x14ac:dyDescent="0.2">
      <c r="A996" s="259" t="s">
        <v>672</v>
      </c>
      <c r="B996" s="259" t="s">
        <v>856</v>
      </c>
      <c r="C996" s="259" t="s">
        <v>296</v>
      </c>
      <c r="D996" s="259" t="s">
        <v>529</v>
      </c>
      <c r="E996" s="259" t="str">
        <f t="shared" si="15"/>
        <v>A9090014304543121</v>
      </c>
      <c r="F996" s="260">
        <v>563500</v>
      </c>
      <c r="G996" s="260">
        <v>285059.42</v>
      </c>
    </row>
    <row r="997" spans="1:7" x14ac:dyDescent="0.2">
      <c r="A997" s="259" t="s">
        <v>672</v>
      </c>
      <c r="B997" s="259" t="s">
        <v>856</v>
      </c>
      <c r="C997" s="259" t="s">
        <v>296</v>
      </c>
      <c r="D997" s="259" t="s">
        <v>530</v>
      </c>
      <c r="E997" s="259" t="str">
        <f t="shared" si="15"/>
        <v>A9090014304543132</v>
      </c>
      <c r="F997" s="260">
        <v>760000</v>
      </c>
      <c r="G997" s="260">
        <v>465776.94</v>
      </c>
    </row>
    <row r="998" spans="1:7" x14ac:dyDescent="0.2">
      <c r="A998" s="259" t="s">
        <v>672</v>
      </c>
      <c r="B998" s="259" t="s">
        <v>856</v>
      </c>
      <c r="C998" s="259" t="s">
        <v>296</v>
      </c>
      <c r="D998" s="259" t="s">
        <v>510</v>
      </c>
      <c r="E998" s="259" t="str">
        <f t="shared" si="15"/>
        <v>A9090014304543211</v>
      </c>
      <c r="F998" s="260">
        <v>280000</v>
      </c>
      <c r="G998" s="260">
        <v>261075.13</v>
      </c>
    </row>
    <row r="999" spans="1:7" x14ac:dyDescent="0.2">
      <c r="A999" s="259" t="s">
        <v>672</v>
      </c>
      <c r="B999" s="259" t="s">
        <v>856</v>
      </c>
      <c r="C999" s="259" t="s">
        <v>296</v>
      </c>
      <c r="D999" s="259" t="s">
        <v>531</v>
      </c>
      <c r="E999" s="259" t="str">
        <f t="shared" si="15"/>
        <v>A9090014304543212</v>
      </c>
      <c r="F999" s="260">
        <v>90000</v>
      </c>
      <c r="G999" s="260">
        <v>54662.1</v>
      </c>
    </row>
    <row r="1000" spans="1:7" x14ac:dyDescent="0.2">
      <c r="A1000" s="259" t="s">
        <v>672</v>
      </c>
      <c r="B1000" s="259" t="s">
        <v>856</v>
      </c>
      <c r="C1000" s="259" t="s">
        <v>296</v>
      </c>
      <c r="D1000" s="259" t="s">
        <v>532</v>
      </c>
      <c r="E1000" s="259" t="str">
        <f t="shared" si="15"/>
        <v>A9090014304543213</v>
      </c>
      <c r="F1000" s="260">
        <v>126500</v>
      </c>
      <c r="G1000" s="260">
        <v>117043.06</v>
      </c>
    </row>
    <row r="1001" spans="1:7" x14ac:dyDescent="0.2">
      <c r="A1001" s="259" t="s">
        <v>672</v>
      </c>
      <c r="B1001" s="259" t="s">
        <v>856</v>
      </c>
      <c r="C1001" s="259" t="s">
        <v>296</v>
      </c>
      <c r="D1001" s="259" t="s">
        <v>534</v>
      </c>
      <c r="E1001" s="259" t="str">
        <f t="shared" si="15"/>
        <v>A9090014304543221</v>
      </c>
      <c r="F1001" s="260">
        <v>43600</v>
      </c>
      <c r="G1001" s="260">
        <v>27733.58</v>
      </c>
    </row>
    <row r="1002" spans="1:7" x14ac:dyDescent="0.2">
      <c r="A1002" s="259" t="s">
        <v>672</v>
      </c>
      <c r="B1002" s="259" t="s">
        <v>856</v>
      </c>
      <c r="C1002" s="259" t="s">
        <v>296</v>
      </c>
      <c r="D1002" s="259" t="s">
        <v>535</v>
      </c>
      <c r="E1002" s="259" t="str">
        <f t="shared" si="15"/>
        <v>A9090014304543223</v>
      </c>
      <c r="F1002" s="260">
        <v>37000</v>
      </c>
      <c r="G1002" s="260">
        <v>19096.990000000002</v>
      </c>
    </row>
    <row r="1003" spans="1:7" x14ac:dyDescent="0.2">
      <c r="A1003" s="259" t="s">
        <v>672</v>
      </c>
      <c r="B1003" s="259" t="s">
        <v>856</v>
      </c>
      <c r="C1003" s="259" t="s">
        <v>296</v>
      </c>
      <c r="D1003" s="259" t="s">
        <v>570</v>
      </c>
      <c r="E1003" s="259" t="str">
        <f t="shared" si="15"/>
        <v>A9090014304543224</v>
      </c>
      <c r="F1003" s="260">
        <v>18600</v>
      </c>
      <c r="G1003" s="260">
        <v>23196.63</v>
      </c>
    </row>
    <row r="1004" spans="1:7" x14ac:dyDescent="0.2">
      <c r="A1004" s="259" t="s">
        <v>672</v>
      </c>
      <c r="B1004" s="259" t="s">
        <v>856</v>
      </c>
      <c r="C1004" s="259" t="s">
        <v>296</v>
      </c>
      <c r="D1004" s="259" t="s">
        <v>536</v>
      </c>
      <c r="E1004" s="259" t="str">
        <f t="shared" si="15"/>
        <v>A9090014304543225</v>
      </c>
      <c r="F1004" s="260">
        <v>1300</v>
      </c>
      <c r="G1004" s="260">
        <v>0</v>
      </c>
    </row>
    <row r="1005" spans="1:7" x14ac:dyDescent="0.2">
      <c r="A1005" s="259" t="s">
        <v>672</v>
      </c>
      <c r="B1005" s="259" t="s">
        <v>856</v>
      </c>
      <c r="C1005" s="259" t="s">
        <v>296</v>
      </c>
      <c r="D1005" s="259" t="s">
        <v>571</v>
      </c>
      <c r="E1005" s="259" t="str">
        <f t="shared" si="15"/>
        <v>A9090014304543227</v>
      </c>
      <c r="F1005" s="260">
        <v>110000</v>
      </c>
      <c r="G1005" s="260">
        <v>0</v>
      </c>
    </row>
    <row r="1006" spans="1:7" x14ac:dyDescent="0.2">
      <c r="A1006" s="259" t="s">
        <v>672</v>
      </c>
      <c r="B1006" s="259" t="s">
        <v>856</v>
      </c>
      <c r="C1006" s="259" t="s">
        <v>296</v>
      </c>
      <c r="D1006" s="259" t="s">
        <v>537</v>
      </c>
      <c r="E1006" s="259" t="str">
        <f t="shared" si="15"/>
        <v>A9090014304543231</v>
      </c>
      <c r="F1006" s="260">
        <v>64000</v>
      </c>
      <c r="G1006" s="260">
        <v>41706.92</v>
      </c>
    </row>
    <row r="1007" spans="1:7" x14ac:dyDescent="0.2">
      <c r="A1007" s="259" t="s">
        <v>672</v>
      </c>
      <c r="B1007" s="259" t="s">
        <v>856</v>
      </c>
      <c r="C1007" s="259" t="s">
        <v>296</v>
      </c>
      <c r="D1007" s="259" t="s">
        <v>538</v>
      </c>
      <c r="E1007" s="259" t="str">
        <f t="shared" si="15"/>
        <v>A9090014304543232</v>
      </c>
      <c r="F1007" s="260">
        <v>151200</v>
      </c>
      <c r="G1007" s="260">
        <v>61904.93</v>
      </c>
    </row>
    <row r="1008" spans="1:7" x14ac:dyDescent="0.2">
      <c r="A1008" s="259" t="s">
        <v>672</v>
      </c>
      <c r="B1008" s="259" t="s">
        <v>856</v>
      </c>
      <c r="C1008" s="259" t="s">
        <v>296</v>
      </c>
      <c r="D1008" s="259" t="s">
        <v>539</v>
      </c>
      <c r="E1008" s="259" t="str">
        <f t="shared" si="15"/>
        <v>A9090014304543233</v>
      </c>
      <c r="F1008" s="260">
        <v>118500</v>
      </c>
      <c r="G1008" s="260">
        <v>13779.92</v>
      </c>
    </row>
    <row r="1009" spans="1:7" x14ac:dyDescent="0.2">
      <c r="A1009" s="259" t="s">
        <v>672</v>
      </c>
      <c r="B1009" s="259" t="s">
        <v>856</v>
      </c>
      <c r="C1009" s="259" t="s">
        <v>296</v>
      </c>
      <c r="D1009" s="259" t="s">
        <v>540</v>
      </c>
      <c r="E1009" s="259" t="str">
        <f t="shared" si="15"/>
        <v>A9090014304543234</v>
      </c>
      <c r="F1009" s="260">
        <v>6000</v>
      </c>
      <c r="G1009" s="260">
        <v>2426.52</v>
      </c>
    </row>
    <row r="1010" spans="1:7" x14ac:dyDescent="0.2">
      <c r="A1010" s="259" t="s">
        <v>672</v>
      </c>
      <c r="B1010" s="259" t="s">
        <v>856</v>
      </c>
      <c r="C1010" s="259" t="s">
        <v>296</v>
      </c>
      <c r="D1010" s="259" t="s">
        <v>541</v>
      </c>
      <c r="E1010" s="259" t="str">
        <f t="shared" si="15"/>
        <v>A9090014304543235</v>
      </c>
      <c r="F1010" s="260">
        <v>915230</v>
      </c>
      <c r="G1010" s="260">
        <v>553586.16</v>
      </c>
    </row>
    <row r="1011" spans="1:7" x14ac:dyDescent="0.2">
      <c r="A1011" s="259" t="s">
        <v>672</v>
      </c>
      <c r="B1011" s="259" t="s">
        <v>856</v>
      </c>
      <c r="C1011" s="259" t="s">
        <v>296</v>
      </c>
      <c r="D1011" s="259" t="s">
        <v>542</v>
      </c>
      <c r="E1011" s="259" t="str">
        <f t="shared" si="15"/>
        <v>A9090014304543236</v>
      </c>
      <c r="F1011" s="260">
        <v>34600</v>
      </c>
      <c r="G1011" s="260">
        <v>547.49</v>
      </c>
    </row>
    <row r="1012" spans="1:7" x14ac:dyDescent="0.2">
      <c r="A1012" s="259" t="s">
        <v>672</v>
      </c>
      <c r="B1012" s="259" t="s">
        <v>856</v>
      </c>
      <c r="C1012" s="259" t="s">
        <v>296</v>
      </c>
      <c r="D1012" s="259" t="s">
        <v>511</v>
      </c>
      <c r="E1012" s="259" t="str">
        <f t="shared" si="15"/>
        <v>A9090014304543237</v>
      </c>
      <c r="F1012" s="260">
        <v>224450</v>
      </c>
      <c r="G1012" s="260">
        <v>37077.199999999997</v>
      </c>
    </row>
    <row r="1013" spans="1:7" x14ac:dyDescent="0.2">
      <c r="A1013" s="259" t="s">
        <v>672</v>
      </c>
      <c r="B1013" s="259" t="s">
        <v>856</v>
      </c>
      <c r="C1013" s="259" t="s">
        <v>296</v>
      </c>
      <c r="D1013" s="259" t="s">
        <v>543</v>
      </c>
      <c r="E1013" s="259" t="str">
        <f t="shared" si="15"/>
        <v>A9090014304543238</v>
      </c>
      <c r="F1013" s="260">
        <v>164100</v>
      </c>
      <c r="G1013" s="260">
        <v>160909.78</v>
      </c>
    </row>
    <row r="1014" spans="1:7" x14ac:dyDescent="0.2">
      <c r="A1014" s="259" t="s">
        <v>672</v>
      </c>
      <c r="B1014" s="259" t="s">
        <v>856</v>
      </c>
      <c r="C1014" s="259" t="s">
        <v>296</v>
      </c>
      <c r="D1014" s="259" t="s">
        <v>544</v>
      </c>
      <c r="E1014" s="259" t="str">
        <f t="shared" si="15"/>
        <v>A9090014304543239</v>
      </c>
      <c r="F1014" s="260">
        <v>65625</v>
      </c>
      <c r="G1014" s="260">
        <v>19186.599999999999</v>
      </c>
    </row>
    <row r="1015" spans="1:7" x14ac:dyDescent="0.2">
      <c r="A1015" s="259" t="s">
        <v>672</v>
      </c>
      <c r="B1015" s="259" t="s">
        <v>856</v>
      </c>
      <c r="C1015" s="259" t="s">
        <v>296</v>
      </c>
      <c r="D1015" s="259" t="s">
        <v>545</v>
      </c>
      <c r="E1015" s="259" t="str">
        <f t="shared" si="15"/>
        <v>A9090014304543241</v>
      </c>
      <c r="F1015" s="260">
        <v>2100</v>
      </c>
      <c r="G1015" s="260">
        <v>1321.26</v>
      </c>
    </row>
    <row r="1016" spans="1:7" x14ac:dyDescent="0.2">
      <c r="A1016" s="259" t="s">
        <v>672</v>
      </c>
      <c r="B1016" s="259" t="s">
        <v>856</v>
      </c>
      <c r="C1016" s="259" t="s">
        <v>296</v>
      </c>
      <c r="D1016" s="259" t="s">
        <v>546</v>
      </c>
      <c r="E1016" s="259" t="str">
        <f t="shared" si="15"/>
        <v>A9090014304543291</v>
      </c>
      <c r="F1016" s="260">
        <v>35000</v>
      </c>
      <c r="G1016" s="260">
        <v>18504.36</v>
      </c>
    </row>
    <row r="1017" spans="1:7" x14ac:dyDescent="0.2">
      <c r="A1017" s="259" t="s">
        <v>672</v>
      </c>
      <c r="B1017" s="259" t="s">
        <v>856</v>
      </c>
      <c r="C1017" s="259" t="s">
        <v>296</v>
      </c>
      <c r="D1017" s="259" t="s">
        <v>547</v>
      </c>
      <c r="E1017" s="259" t="str">
        <f t="shared" si="15"/>
        <v>A9090014304543292</v>
      </c>
      <c r="F1017" s="260">
        <v>41400</v>
      </c>
      <c r="G1017" s="260">
        <v>26394.3</v>
      </c>
    </row>
    <row r="1018" spans="1:7" x14ac:dyDescent="0.2">
      <c r="A1018" s="259" t="s">
        <v>672</v>
      </c>
      <c r="B1018" s="259" t="s">
        <v>856</v>
      </c>
      <c r="C1018" s="259" t="s">
        <v>296</v>
      </c>
      <c r="D1018" s="259" t="s">
        <v>548</v>
      </c>
      <c r="E1018" s="259" t="str">
        <f t="shared" si="15"/>
        <v>A9090014304543293</v>
      </c>
      <c r="F1018" s="260">
        <v>60500</v>
      </c>
      <c r="G1018" s="260">
        <v>41632.89</v>
      </c>
    </row>
    <row r="1019" spans="1:7" x14ac:dyDescent="0.2">
      <c r="A1019" s="259" t="s">
        <v>672</v>
      </c>
      <c r="B1019" s="259" t="s">
        <v>856</v>
      </c>
      <c r="C1019" s="259" t="s">
        <v>296</v>
      </c>
      <c r="D1019" s="259" t="s">
        <v>818</v>
      </c>
      <c r="E1019" s="259" t="str">
        <f t="shared" si="15"/>
        <v>A9090014304543294</v>
      </c>
      <c r="F1019" s="260">
        <v>4650750</v>
      </c>
      <c r="G1019" s="260">
        <v>3423503.15</v>
      </c>
    </row>
    <row r="1020" spans="1:7" x14ac:dyDescent="0.2">
      <c r="A1020" s="259" t="s">
        <v>672</v>
      </c>
      <c r="B1020" s="259" t="s">
        <v>856</v>
      </c>
      <c r="C1020" s="259" t="s">
        <v>296</v>
      </c>
      <c r="D1020" s="259" t="s">
        <v>549</v>
      </c>
      <c r="E1020" s="259" t="str">
        <f t="shared" si="15"/>
        <v>A9090014304543295</v>
      </c>
      <c r="F1020" s="260">
        <v>17900</v>
      </c>
      <c r="G1020" s="260">
        <v>9777.26</v>
      </c>
    </row>
    <row r="1021" spans="1:7" x14ac:dyDescent="0.2">
      <c r="A1021" s="259" t="s">
        <v>672</v>
      </c>
      <c r="B1021" s="259" t="s">
        <v>856</v>
      </c>
      <c r="C1021" s="259" t="s">
        <v>296</v>
      </c>
      <c r="D1021" s="259" t="s">
        <v>550</v>
      </c>
      <c r="E1021" s="259" t="str">
        <f t="shared" si="15"/>
        <v>A9090014304543299</v>
      </c>
      <c r="F1021" s="260">
        <v>2000</v>
      </c>
      <c r="G1021" s="260">
        <v>1775.75</v>
      </c>
    </row>
    <row r="1022" spans="1:7" x14ac:dyDescent="0.2">
      <c r="A1022" s="259" t="s">
        <v>672</v>
      </c>
      <c r="B1022" s="259" t="s">
        <v>856</v>
      </c>
      <c r="C1022" s="259" t="s">
        <v>296</v>
      </c>
      <c r="D1022" s="259" t="s">
        <v>551</v>
      </c>
      <c r="E1022" s="259" t="str">
        <f t="shared" si="15"/>
        <v>A9090014304543431</v>
      </c>
      <c r="F1022" s="260">
        <v>2600</v>
      </c>
      <c r="G1022" s="260">
        <v>3062.09</v>
      </c>
    </row>
    <row r="1023" spans="1:7" x14ac:dyDescent="0.2">
      <c r="A1023" s="259" t="s">
        <v>672</v>
      </c>
      <c r="B1023" s="259" t="s">
        <v>856</v>
      </c>
      <c r="C1023" s="259" t="s">
        <v>296</v>
      </c>
      <c r="D1023" s="259" t="s">
        <v>882</v>
      </c>
      <c r="E1023" s="259" t="str">
        <f t="shared" si="15"/>
        <v>A9090014304543432</v>
      </c>
      <c r="F1023" s="260">
        <v>2000</v>
      </c>
      <c r="G1023" s="260">
        <v>886.2</v>
      </c>
    </row>
    <row r="1024" spans="1:7" x14ac:dyDescent="0.2">
      <c r="A1024" s="259" t="s">
        <v>672</v>
      </c>
      <c r="B1024" s="259" t="s">
        <v>856</v>
      </c>
      <c r="C1024" s="259" t="s">
        <v>296</v>
      </c>
      <c r="D1024" s="259" t="s">
        <v>813</v>
      </c>
      <c r="E1024" s="259" t="str">
        <f t="shared" si="15"/>
        <v>A9090014304543433</v>
      </c>
      <c r="F1024" s="260">
        <v>200</v>
      </c>
      <c r="G1024" s="260">
        <v>11.47</v>
      </c>
    </row>
    <row r="1025" spans="1:7" x14ac:dyDescent="0.2">
      <c r="A1025" s="259" t="s">
        <v>672</v>
      </c>
      <c r="B1025" s="259" t="s">
        <v>856</v>
      </c>
      <c r="C1025" s="259" t="s">
        <v>296</v>
      </c>
      <c r="D1025" s="259" t="s">
        <v>814</v>
      </c>
      <c r="E1025" s="259" t="str">
        <f t="shared" si="15"/>
        <v>A9090014304543831</v>
      </c>
      <c r="F1025" s="260">
        <v>1000</v>
      </c>
      <c r="G1025" s="260">
        <v>0</v>
      </c>
    </row>
    <row r="1026" spans="1:7" x14ac:dyDescent="0.2">
      <c r="A1026" s="259" t="s">
        <v>672</v>
      </c>
      <c r="B1026" s="259" t="s">
        <v>856</v>
      </c>
      <c r="C1026" s="259" t="s">
        <v>296</v>
      </c>
      <c r="D1026" s="259" t="s">
        <v>827</v>
      </c>
      <c r="E1026" s="259" t="str">
        <f t="shared" si="15"/>
        <v>A9090014304543834</v>
      </c>
      <c r="F1026" s="260">
        <v>100</v>
      </c>
      <c r="G1026" s="260">
        <v>0</v>
      </c>
    </row>
    <row r="1027" spans="1:7" x14ac:dyDescent="0.2">
      <c r="A1027" s="259" t="s">
        <v>672</v>
      </c>
      <c r="B1027" s="259" t="s">
        <v>856</v>
      </c>
      <c r="C1027" s="259" t="s">
        <v>296</v>
      </c>
      <c r="D1027" s="259" t="s">
        <v>888</v>
      </c>
      <c r="E1027" s="259" t="str">
        <f t="shared" ref="E1027:E1090" si="16">CONCATENATE(A1027,B1027,C1027,D1027)</f>
        <v>A9090014304544124</v>
      </c>
      <c r="F1027" s="260">
        <v>20000</v>
      </c>
      <c r="G1027" s="260">
        <v>0</v>
      </c>
    </row>
    <row r="1028" spans="1:7" x14ac:dyDescent="0.2">
      <c r="A1028" s="259" t="s">
        <v>672</v>
      </c>
      <c r="B1028" s="259" t="s">
        <v>856</v>
      </c>
      <c r="C1028" s="259" t="s">
        <v>296</v>
      </c>
      <c r="D1028" s="259" t="s">
        <v>552</v>
      </c>
      <c r="E1028" s="259" t="str">
        <f t="shared" si="16"/>
        <v>A9090014304544221</v>
      </c>
      <c r="F1028" s="260">
        <v>220000</v>
      </c>
      <c r="G1028" s="260">
        <v>71390.7</v>
      </c>
    </row>
    <row r="1029" spans="1:7" x14ac:dyDescent="0.2">
      <c r="A1029" s="259" t="s">
        <v>672</v>
      </c>
      <c r="B1029" s="259" t="s">
        <v>856</v>
      </c>
      <c r="C1029" s="259" t="s">
        <v>296</v>
      </c>
      <c r="D1029" s="259" t="s">
        <v>559</v>
      </c>
      <c r="E1029" s="259" t="str">
        <f t="shared" si="16"/>
        <v>A9090014304544222</v>
      </c>
      <c r="F1029" s="260">
        <v>7500</v>
      </c>
      <c r="G1029" s="260">
        <v>10375.94</v>
      </c>
    </row>
    <row r="1030" spans="1:7" x14ac:dyDescent="0.2">
      <c r="A1030" s="259" t="s">
        <v>672</v>
      </c>
      <c r="B1030" s="259" t="s">
        <v>856</v>
      </c>
      <c r="C1030" s="259" t="s">
        <v>296</v>
      </c>
      <c r="D1030" s="259" t="s">
        <v>822</v>
      </c>
      <c r="E1030" s="259" t="str">
        <f t="shared" si="16"/>
        <v>A9090014304544223</v>
      </c>
      <c r="F1030" s="260">
        <v>1000</v>
      </c>
      <c r="G1030" s="260">
        <v>761.89</v>
      </c>
    </row>
    <row r="1031" spans="1:7" x14ac:dyDescent="0.2">
      <c r="A1031" s="259" t="s">
        <v>672</v>
      </c>
      <c r="B1031" s="259" t="s">
        <v>856</v>
      </c>
      <c r="C1031" s="259" t="s">
        <v>296</v>
      </c>
      <c r="D1031" s="259" t="s">
        <v>824</v>
      </c>
      <c r="E1031" s="259" t="str">
        <f t="shared" si="16"/>
        <v>A9090014304544227</v>
      </c>
      <c r="F1031" s="260">
        <v>24750</v>
      </c>
      <c r="G1031" s="260">
        <v>2789.77</v>
      </c>
    </row>
    <row r="1032" spans="1:7" x14ac:dyDescent="0.2">
      <c r="A1032" s="259" t="s">
        <v>672</v>
      </c>
      <c r="B1032" s="259" t="s">
        <v>856</v>
      </c>
      <c r="C1032" s="259" t="s">
        <v>296</v>
      </c>
      <c r="D1032" s="259" t="s">
        <v>560</v>
      </c>
      <c r="E1032" s="259" t="str">
        <f t="shared" si="16"/>
        <v>A9090014304544262</v>
      </c>
      <c r="F1032" s="260">
        <v>464000</v>
      </c>
      <c r="G1032" s="260">
        <v>5625</v>
      </c>
    </row>
    <row r="1033" spans="1:7" x14ac:dyDescent="0.2">
      <c r="A1033" s="259" t="s">
        <v>672</v>
      </c>
      <c r="B1033" s="259" t="s">
        <v>856</v>
      </c>
      <c r="C1033" s="259" t="s">
        <v>296</v>
      </c>
      <c r="D1033" s="259" t="s">
        <v>828</v>
      </c>
      <c r="E1033" s="259" t="str">
        <f t="shared" si="16"/>
        <v>A9090014304544511</v>
      </c>
      <c r="F1033" s="260">
        <v>5000</v>
      </c>
      <c r="G1033" s="260">
        <v>0</v>
      </c>
    </row>
    <row r="1034" spans="1:7" x14ac:dyDescent="0.2">
      <c r="A1034" s="259" t="s">
        <v>871</v>
      </c>
      <c r="B1034" s="259" t="s">
        <v>857</v>
      </c>
      <c r="C1034" s="259" t="s">
        <v>872</v>
      </c>
      <c r="D1034" s="259" t="s">
        <v>876</v>
      </c>
      <c r="E1034" s="259" t="str">
        <f t="shared" si="16"/>
        <v>5188886323</v>
      </c>
      <c r="F1034" s="260">
        <v>0</v>
      </c>
      <c r="G1034" s="260">
        <v>-2218.63</v>
      </c>
    </row>
    <row r="1035" spans="1:7" x14ac:dyDescent="0.2">
      <c r="A1035" s="259" t="s">
        <v>672</v>
      </c>
      <c r="B1035" s="259" t="s">
        <v>857</v>
      </c>
      <c r="C1035" s="259" t="s">
        <v>296</v>
      </c>
      <c r="D1035" s="259" t="s">
        <v>510</v>
      </c>
      <c r="E1035" s="259" t="str">
        <f t="shared" si="16"/>
        <v>A9090015104543211</v>
      </c>
      <c r="F1035" s="260">
        <v>2500</v>
      </c>
      <c r="G1035" s="260">
        <v>1603.98</v>
      </c>
    </row>
    <row r="1036" spans="1:7" x14ac:dyDescent="0.2">
      <c r="A1036" s="259" t="s">
        <v>673</v>
      </c>
      <c r="B1036" s="259" t="s">
        <v>811</v>
      </c>
      <c r="C1036" s="259" t="s">
        <v>101</v>
      </c>
      <c r="D1036" s="259" t="s">
        <v>526</v>
      </c>
      <c r="E1036" s="259" t="str">
        <f t="shared" si="16"/>
        <v>A6630001104523111</v>
      </c>
      <c r="F1036" s="260">
        <v>2243700</v>
      </c>
      <c r="G1036" s="260">
        <v>1366098.01</v>
      </c>
    </row>
    <row r="1037" spans="1:7" x14ac:dyDescent="0.2">
      <c r="A1037" s="259" t="s">
        <v>673</v>
      </c>
      <c r="B1037" s="259" t="s">
        <v>811</v>
      </c>
      <c r="C1037" s="259" t="s">
        <v>101</v>
      </c>
      <c r="D1037" s="259" t="s">
        <v>528</v>
      </c>
      <c r="E1037" s="259" t="str">
        <f t="shared" si="16"/>
        <v>A6630001104523113</v>
      </c>
      <c r="F1037" s="260">
        <v>30000</v>
      </c>
      <c r="G1037" s="260">
        <v>2902.93</v>
      </c>
    </row>
    <row r="1038" spans="1:7" x14ac:dyDescent="0.2">
      <c r="A1038" s="259" t="s">
        <v>673</v>
      </c>
      <c r="B1038" s="259" t="s">
        <v>811</v>
      </c>
      <c r="C1038" s="259" t="s">
        <v>101</v>
      </c>
      <c r="D1038" s="259" t="s">
        <v>529</v>
      </c>
      <c r="E1038" s="259" t="str">
        <f t="shared" si="16"/>
        <v>A6630001104523121</v>
      </c>
      <c r="F1038" s="260">
        <v>102000</v>
      </c>
      <c r="G1038" s="260">
        <v>37304.36</v>
      </c>
    </row>
    <row r="1039" spans="1:7" x14ac:dyDescent="0.2">
      <c r="A1039" s="259" t="s">
        <v>673</v>
      </c>
      <c r="B1039" s="259" t="s">
        <v>811</v>
      </c>
      <c r="C1039" s="259" t="s">
        <v>101</v>
      </c>
      <c r="D1039" s="259" t="s">
        <v>817</v>
      </c>
      <c r="E1039" s="259" t="str">
        <f t="shared" si="16"/>
        <v>A6630001104523131</v>
      </c>
      <c r="F1039" s="260">
        <v>17010</v>
      </c>
      <c r="G1039" s="260">
        <v>11807.54</v>
      </c>
    </row>
    <row r="1040" spans="1:7" x14ac:dyDescent="0.2">
      <c r="A1040" s="259" t="s">
        <v>673</v>
      </c>
      <c r="B1040" s="259" t="s">
        <v>811</v>
      </c>
      <c r="C1040" s="259" t="s">
        <v>101</v>
      </c>
      <c r="D1040" s="259" t="s">
        <v>530</v>
      </c>
      <c r="E1040" s="259" t="str">
        <f t="shared" si="16"/>
        <v>A6630001104523132</v>
      </c>
      <c r="F1040" s="260">
        <v>371200</v>
      </c>
      <c r="G1040" s="260">
        <v>219601.19</v>
      </c>
    </row>
    <row r="1041" spans="1:7" x14ac:dyDescent="0.2">
      <c r="A1041" s="259" t="s">
        <v>673</v>
      </c>
      <c r="B1041" s="259" t="s">
        <v>811</v>
      </c>
      <c r="C1041" s="259" t="s">
        <v>101</v>
      </c>
      <c r="D1041" s="259" t="s">
        <v>510</v>
      </c>
      <c r="E1041" s="259" t="str">
        <f t="shared" si="16"/>
        <v>A6630001104523211</v>
      </c>
      <c r="F1041" s="260">
        <v>0</v>
      </c>
      <c r="G1041" s="260">
        <v>0</v>
      </c>
    </row>
    <row r="1042" spans="1:7" x14ac:dyDescent="0.2">
      <c r="A1042" s="259" t="s">
        <v>673</v>
      </c>
      <c r="B1042" s="259" t="s">
        <v>811</v>
      </c>
      <c r="C1042" s="259" t="s">
        <v>101</v>
      </c>
      <c r="D1042" s="259" t="s">
        <v>535</v>
      </c>
      <c r="E1042" s="259" t="str">
        <f t="shared" si="16"/>
        <v>A6630001104523223</v>
      </c>
      <c r="F1042" s="260">
        <v>9000</v>
      </c>
      <c r="G1042" s="260">
        <v>9000</v>
      </c>
    </row>
    <row r="1043" spans="1:7" x14ac:dyDescent="0.2">
      <c r="A1043" s="259" t="s">
        <v>673</v>
      </c>
      <c r="B1043" s="259" t="s">
        <v>811</v>
      </c>
      <c r="C1043" s="259" t="s">
        <v>101</v>
      </c>
      <c r="D1043" s="259" t="s">
        <v>538</v>
      </c>
      <c r="E1043" s="259" t="str">
        <f t="shared" si="16"/>
        <v>A6630001104523232</v>
      </c>
      <c r="F1043" s="260">
        <v>41144</v>
      </c>
      <c r="G1043" s="260">
        <v>25995.9</v>
      </c>
    </row>
    <row r="1044" spans="1:7" x14ac:dyDescent="0.2">
      <c r="A1044" s="259" t="s">
        <v>673</v>
      </c>
      <c r="B1044" s="259" t="s">
        <v>811</v>
      </c>
      <c r="C1044" s="259" t="s">
        <v>101</v>
      </c>
      <c r="D1044" s="259" t="s">
        <v>541</v>
      </c>
      <c r="E1044" s="259" t="str">
        <f t="shared" si="16"/>
        <v>A6630001104523235</v>
      </c>
      <c r="F1044" s="260">
        <v>67498</v>
      </c>
      <c r="G1044" s="260">
        <v>19098</v>
      </c>
    </row>
    <row r="1045" spans="1:7" x14ac:dyDescent="0.2">
      <c r="A1045" s="259" t="s">
        <v>673</v>
      </c>
      <c r="B1045" s="259" t="s">
        <v>811</v>
      </c>
      <c r="C1045" s="259" t="s">
        <v>101</v>
      </c>
      <c r="D1045" s="259" t="s">
        <v>818</v>
      </c>
      <c r="E1045" s="259" t="str">
        <f t="shared" si="16"/>
        <v>A6630001104523294</v>
      </c>
      <c r="F1045" s="260">
        <v>30526</v>
      </c>
      <c r="G1045" s="260">
        <v>29015.35</v>
      </c>
    </row>
    <row r="1046" spans="1:7" x14ac:dyDescent="0.2">
      <c r="A1046" s="259" t="s">
        <v>675</v>
      </c>
      <c r="B1046" s="259" t="s">
        <v>811</v>
      </c>
      <c r="C1046" s="259" t="s">
        <v>101</v>
      </c>
      <c r="D1046" s="259" t="s">
        <v>526</v>
      </c>
      <c r="E1046" s="259" t="str">
        <f t="shared" si="16"/>
        <v>A6630071104523111</v>
      </c>
      <c r="F1046" s="260">
        <v>7300</v>
      </c>
      <c r="G1046" s="260">
        <v>1124.4000000000001</v>
      </c>
    </row>
    <row r="1047" spans="1:7" x14ac:dyDescent="0.2">
      <c r="A1047" s="259" t="s">
        <v>675</v>
      </c>
      <c r="B1047" s="259" t="s">
        <v>811</v>
      </c>
      <c r="C1047" s="259" t="s">
        <v>101</v>
      </c>
      <c r="D1047" s="259" t="s">
        <v>816</v>
      </c>
      <c r="E1047" s="259" t="str">
        <f t="shared" si="16"/>
        <v>A6630071104523114</v>
      </c>
      <c r="F1047" s="260">
        <v>1593</v>
      </c>
      <c r="G1047" s="260">
        <v>0</v>
      </c>
    </row>
    <row r="1048" spans="1:7" x14ac:dyDescent="0.2">
      <c r="A1048" s="259" t="s">
        <v>675</v>
      </c>
      <c r="B1048" s="259" t="s">
        <v>811</v>
      </c>
      <c r="C1048" s="259" t="s">
        <v>101</v>
      </c>
      <c r="D1048" s="259" t="s">
        <v>530</v>
      </c>
      <c r="E1048" s="259" t="str">
        <f t="shared" si="16"/>
        <v>A6630071104523132</v>
      </c>
      <c r="F1048" s="260">
        <v>1327</v>
      </c>
      <c r="G1048" s="260">
        <v>174.3</v>
      </c>
    </row>
    <row r="1049" spans="1:7" x14ac:dyDescent="0.2">
      <c r="A1049" s="259" t="s">
        <v>675</v>
      </c>
      <c r="B1049" s="259" t="s">
        <v>811</v>
      </c>
      <c r="C1049" s="259" t="s">
        <v>101</v>
      </c>
      <c r="D1049" s="259" t="s">
        <v>569</v>
      </c>
      <c r="E1049" s="259" t="str">
        <f t="shared" si="16"/>
        <v>A6630071104523133</v>
      </c>
      <c r="F1049" s="260">
        <v>199</v>
      </c>
      <c r="G1049" s="260">
        <v>19.100000000000001</v>
      </c>
    </row>
    <row r="1050" spans="1:7" x14ac:dyDescent="0.2">
      <c r="A1050" s="259" t="s">
        <v>675</v>
      </c>
      <c r="B1050" s="259" t="s">
        <v>811</v>
      </c>
      <c r="C1050" s="259" t="s">
        <v>101</v>
      </c>
      <c r="D1050" s="259" t="s">
        <v>812</v>
      </c>
      <c r="E1050" s="259" t="str">
        <f t="shared" si="16"/>
        <v>A6630071104523296</v>
      </c>
      <c r="F1050" s="260">
        <v>7300</v>
      </c>
      <c r="G1050" s="260">
        <v>1278.6099999999999</v>
      </c>
    </row>
    <row r="1051" spans="1:7" x14ac:dyDescent="0.2">
      <c r="A1051" s="259" t="s">
        <v>675</v>
      </c>
      <c r="B1051" s="259" t="s">
        <v>811</v>
      </c>
      <c r="C1051" s="259" t="s">
        <v>101</v>
      </c>
      <c r="D1051" s="259" t="s">
        <v>551</v>
      </c>
      <c r="E1051" s="259" t="str">
        <f t="shared" si="16"/>
        <v>A6630071104523431</v>
      </c>
      <c r="F1051" s="260">
        <v>398</v>
      </c>
      <c r="G1051" s="260">
        <v>0</v>
      </c>
    </row>
    <row r="1052" spans="1:7" x14ac:dyDescent="0.2">
      <c r="A1052" s="259" t="s">
        <v>675</v>
      </c>
      <c r="B1052" s="259" t="s">
        <v>811</v>
      </c>
      <c r="C1052" s="259" t="s">
        <v>101</v>
      </c>
      <c r="D1052" s="259" t="s">
        <v>813</v>
      </c>
      <c r="E1052" s="259" t="str">
        <f t="shared" si="16"/>
        <v>A6630071104523433</v>
      </c>
      <c r="F1052" s="260">
        <v>4645</v>
      </c>
      <c r="G1052" s="260">
        <v>1232.67</v>
      </c>
    </row>
    <row r="1053" spans="1:7" x14ac:dyDescent="0.2">
      <c r="A1053" s="259" t="s">
        <v>673</v>
      </c>
      <c r="B1053" s="259" t="s">
        <v>855</v>
      </c>
      <c r="C1053" s="259" t="s">
        <v>101</v>
      </c>
      <c r="D1053" s="259" t="s">
        <v>510</v>
      </c>
      <c r="E1053" s="259" t="str">
        <f t="shared" si="16"/>
        <v>A6630003104523211</v>
      </c>
      <c r="F1053" s="260">
        <v>107000</v>
      </c>
      <c r="G1053" s="260">
        <v>33796.379999999997</v>
      </c>
    </row>
    <row r="1054" spans="1:7" x14ac:dyDescent="0.2">
      <c r="A1054" s="259" t="s">
        <v>673</v>
      </c>
      <c r="B1054" s="259" t="s">
        <v>855</v>
      </c>
      <c r="C1054" s="259" t="s">
        <v>101</v>
      </c>
      <c r="D1054" s="259" t="s">
        <v>531</v>
      </c>
      <c r="E1054" s="259" t="str">
        <f t="shared" si="16"/>
        <v>A6630003104523212</v>
      </c>
      <c r="F1054" s="260">
        <v>48000</v>
      </c>
      <c r="G1054" s="260">
        <v>16692.98</v>
      </c>
    </row>
    <row r="1055" spans="1:7" x14ac:dyDescent="0.2">
      <c r="A1055" s="259" t="s">
        <v>673</v>
      </c>
      <c r="B1055" s="259" t="s">
        <v>855</v>
      </c>
      <c r="C1055" s="259" t="s">
        <v>101</v>
      </c>
      <c r="D1055" s="259" t="s">
        <v>532</v>
      </c>
      <c r="E1055" s="259" t="str">
        <f t="shared" si="16"/>
        <v>A6630003104523213</v>
      </c>
      <c r="F1055" s="260">
        <v>47800</v>
      </c>
      <c r="G1055" s="260">
        <v>4541</v>
      </c>
    </row>
    <row r="1056" spans="1:7" x14ac:dyDescent="0.2">
      <c r="A1056" s="259" t="s">
        <v>673</v>
      </c>
      <c r="B1056" s="259" t="s">
        <v>855</v>
      </c>
      <c r="C1056" s="259" t="s">
        <v>101</v>
      </c>
      <c r="D1056" s="259" t="s">
        <v>534</v>
      </c>
      <c r="E1056" s="259" t="str">
        <f t="shared" si="16"/>
        <v>A6630003104523221</v>
      </c>
      <c r="F1056" s="260">
        <v>28500</v>
      </c>
      <c r="G1056" s="260">
        <v>6443.96</v>
      </c>
    </row>
    <row r="1057" spans="1:7" x14ac:dyDescent="0.2">
      <c r="A1057" s="259" t="s">
        <v>673</v>
      </c>
      <c r="B1057" s="259" t="s">
        <v>855</v>
      </c>
      <c r="C1057" s="259" t="s">
        <v>101</v>
      </c>
      <c r="D1057" s="259" t="s">
        <v>877</v>
      </c>
      <c r="E1057" s="259" t="str">
        <f t="shared" si="16"/>
        <v>A6630003104523222</v>
      </c>
      <c r="F1057" s="260">
        <v>41950</v>
      </c>
      <c r="G1057" s="260">
        <v>5607.29</v>
      </c>
    </row>
    <row r="1058" spans="1:7" x14ac:dyDescent="0.2">
      <c r="A1058" s="259" t="s">
        <v>673</v>
      </c>
      <c r="B1058" s="259" t="s">
        <v>855</v>
      </c>
      <c r="C1058" s="259" t="s">
        <v>101</v>
      </c>
      <c r="D1058" s="259" t="s">
        <v>535</v>
      </c>
      <c r="E1058" s="259" t="str">
        <f t="shared" si="16"/>
        <v>A6630003104523223</v>
      </c>
      <c r="F1058" s="260">
        <v>173800</v>
      </c>
      <c r="G1058" s="260">
        <v>22661.96</v>
      </c>
    </row>
    <row r="1059" spans="1:7" x14ac:dyDescent="0.2">
      <c r="A1059" s="259" t="s">
        <v>673</v>
      </c>
      <c r="B1059" s="259" t="s">
        <v>855</v>
      </c>
      <c r="C1059" s="259" t="s">
        <v>101</v>
      </c>
      <c r="D1059" s="259" t="s">
        <v>570</v>
      </c>
      <c r="E1059" s="259" t="str">
        <f t="shared" si="16"/>
        <v>A6630003104523224</v>
      </c>
      <c r="F1059" s="260">
        <v>76400</v>
      </c>
      <c r="G1059" s="260">
        <v>16267.21</v>
      </c>
    </row>
    <row r="1060" spans="1:7" x14ac:dyDescent="0.2">
      <c r="A1060" s="259" t="s">
        <v>673</v>
      </c>
      <c r="B1060" s="259" t="s">
        <v>855</v>
      </c>
      <c r="C1060" s="259" t="s">
        <v>101</v>
      </c>
      <c r="D1060" s="259" t="s">
        <v>536</v>
      </c>
      <c r="E1060" s="259" t="str">
        <f t="shared" si="16"/>
        <v>A6630003104523225</v>
      </c>
      <c r="F1060" s="260">
        <v>29600</v>
      </c>
      <c r="G1060" s="260">
        <v>7627.07</v>
      </c>
    </row>
    <row r="1061" spans="1:7" x14ac:dyDescent="0.2">
      <c r="A1061" s="259" t="s">
        <v>673</v>
      </c>
      <c r="B1061" s="259" t="s">
        <v>855</v>
      </c>
      <c r="C1061" s="259" t="s">
        <v>101</v>
      </c>
      <c r="D1061" s="259" t="s">
        <v>571</v>
      </c>
      <c r="E1061" s="259" t="str">
        <f t="shared" si="16"/>
        <v>A6630003104523227</v>
      </c>
      <c r="F1061" s="260">
        <v>16000</v>
      </c>
      <c r="G1061" s="260">
        <v>9683.74</v>
      </c>
    </row>
    <row r="1062" spans="1:7" x14ac:dyDescent="0.2">
      <c r="A1062" s="259" t="s">
        <v>673</v>
      </c>
      <c r="B1062" s="259" t="s">
        <v>855</v>
      </c>
      <c r="C1062" s="259" t="s">
        <v>101</v>
      </c>
      <c r="D1062" s="259" t="s">
        <v>537</v>
      </c>
      <c r="E1062" s="259" t="str">
        <f t="shared" si="16"/>
        <v>A6630003104523231</v>
      </c>
      <c r="F1062" s="260">
        <v>38050</v>
      </c>
      <c r="G1062" s="260">
        <v>10189.44</v>
      </c>
    </row>
    <row r="1063" spans="1:7" x14ac:dyDescent="0.2">
      <c r="A1063" s="259" t="s">
        <v>673</v>
      </c>
      <c r="B1063" s="259" t="s">
        <v>855</v>
      </c>
      <c r="C1063" s="259" t="s">
        <v>101</v>
      </c>
      <c r="D1063" s="259" t="s">
        <v>538</v>
      </c>
      <c r="E1063" s="259" t="str">
        <f t="shared" si="16"/>
        <v>A6630003104523232</v>
      </c>
      <c r="F1063" s="260">
        <v>364056</v>
      </c>
      <c r="G1063" s="260">
        <v>22021.41</v>
      </c>
    </row>
    <row r="1064" spans="1:7" x14ac:dyDescent="0.2">
      <c r="A1064" s="259" t="s">
        <v>673</v>
      </c>
      <c r="B1064" s="259" t="s">
        <v>855</v>
      </c>
      <c r="C1064" s="259" t="s">
        <v>101</v>
      </c>
      <c r="D1064" s="259" t="s">
        <v>539</v>
      </c>
      <c r="E1064" s="259" t="str">
        <f t="shared" si="16"/>
        <v>A6630003104523233</v>
      </c>
      <c r="F1064" s="260">
        <v>2530</v>
      </c>
      <c r="G1064" s="260">
        <v>530.91</v>
      </c>
    </row>
    <row r="1065" spans="1:7" x14ac:dyDescent="0.2">
      <c r="A1065" s="259" t="s">
        <v>673</v>
      </c>
      <c r="B1065" s="259" t="s">
        <v>855</v>
      </c>
      <c r="C1065" s="259" t="s">
        <v>101</v>
      </c>
      <c r="D1065" s="259" t="s">
        <v>540</v>
      </c>
      <c r="E1065" s="259" t="str">
        <f t="shared" si="16"/>
        <v>A6630003104523234</v>
      </c>
      <c r="F1065" s="260">
        <v>22700</v>
      </c>
      <c r="G1065" s="260">
        <v>8302.57</v>
      </c>
    </row>
    <row r="1066" spans="1:7" x14ac:dyDescent="0.2">
      <c r="A1066" s="259" t="s">
        <v>673</v>
      </c>
      <c r="B1066" s="259" t="s">
        <v>855</v>
      </c>
      <c r="C1066" s="259" t="s">
        <v>101</v>
      </c>
      <c r="D1066" s="259" t="s">
        <v>541</v>
      </c>
      <c r="E1066" s="259" t="str">
        <f t="shared" si="16"/>
        <v>A6630003104523235</v>
      </c>
      <c r="F1066" s="260">
        <v>118772</v>
      </c>
      <c r="G1066" s="260">
        <v>45050.59</v>
      </c>
    </row>
    <row r="1067" spans="1:7" x14ac:dyDescent="0.2">
      <c r="A1067" s="259" t="s">
        <v>673</v>
      </c>
      <c r="B1067" s="259" t="s">
        <v>855</v>
      </c>
      <c r="C1067" s="259" t="s">
        <v>101</v>
      </c>
      <c r="D1067" s="259" t="s">
        <v>542</v>
      </c>
      <c r="E1067" s="259" t="str">
        <f t="shared" si="16"/>
        <v>A6630003104523236</v>
      </c>
      <c r="F1067" s="260">
        <v>11000</v>
      </c>
      <c r="G1067" s="260">
        <v>3557.9</v>
      </c>
    </row>
    <row r="1068" spans="1:7" x14ac:dyDescent="0.2">
      <c r="A1068" s="259" t="s">
        <v>673</v>
      </c>
      <c r="B1068" s="259" t="s">
        <v>855</v>
      </c>
      <c r="C1068" s="259" t="s">
        <v>101</v>
      </c>
      <c r="D1068" s="259" t="s">
        <v>511</v>
      </c>
      <c r="E1068" s="259" t="str">
        <f t="shared" si="16"/>
        <v>A6630003104523237</v>
      </c>
      <c r="F1068" s="260">
        <v>409050</v>
      </c>
      <c r="G1068" s="260">
        <v>123805.73</v>
      </c>
    </row>
    <row r="1069" spans="1:7" x14ac:dyDescent="0.2">
      <c r="A1069" s="259" t="s">
        <v>673</v>
      </c>
      <c r="B1069" s="259" t="s">
        <v>855</v>
      </c>
      <c r="C1069" s="259" t="s">
        <v>101</v>
      </c>
      <c r="D1069" s="259" t="s">
        <v>543</v>
      </c>
      <c r="E1069" s="259" t="str">
        <f t="shared" si="16"/>
        <v>A6630003104523238</v>
      </c>
      <c r="F1069" s="260">
        <v>119750</v>
      </c>
      <c r="G1069" s="260">
        <v>27989.01</v>
      </c>
    </row>
    <row r="1070" spans="1:7" x14ac:dyDescent="0.2">
      <c r="A1070" s="259" t="s">
        <v>673</v>
      </c>
      <c r="B1070" s="259" t="s">
        <v>855</v>
      </c>
      <c r="C1070" s="259" t="s">
        <v>101</v>
      </c>
      <c r="D1070" s="259" t="s">
        <v>544</v>
      </c>
      <c r="E1070" s="259" t="str">
        <f t="shared" si="16"/>
        <v>A6630003104523239</v>
      </c>
      <c r="F1070" s="260">
        <v>235900</v>
      </c>
      <c r="G1070" s="260">
        <v>56217.41</v>
      </c>
    </row>
    <row r="1071" spans="1:7" x14ac:dyDescent="0.2">
      <c r="A1071" s="259" t="s">
        <v>673</v>
      </c>
      <c r="B1071" s="259" t="s">
        <v>855</v>
      </c>
      <c r="C1071" s="259" t="s">
        <v>101</v>
      </c>
      <c r="D1071" s="259" t="s">
        <v>546</v>
      </c>
      <c r="E1071" s="259" t="str">
        <f t="shared" si="16"/>
        <v>A6630003104523291</v>
      </c>
      <c r="F1071" s="260">
        <v>42500</v>
      </c>
      <c r="G1071" s="260">
        <v>24044.12</v>
      </c>
    </row>
    <row r="1072" spans="1:7" x14ac:dyDescent="0.2">
      <c r="A1072" s="259" t="s">
        <v>673</v>
      </c>
      <c r="B1072" s="259" t="s">
        <v>855</v>
      </c>
      <c r="C1072" s="259" t="s">
        <v>101</v>
      </c>
      <c r="D1072" s="259" t="s">
        <v>547</v>
      </c>
      <c r="E1072" s="259" t="str">
        <f t="shared" si="16"/>
        <v>A6630003104523292</v>
      </c>
      <c r="F1072" s="260">
        <v>37500</v>
      </c>
      <c r="G1072" s="260">
        <v>12779.47</v>
      </c>
    </row>
    <row r="1073" spans="1:7" x14ac:dyDescent="0.2">
      <c r="A1073" s="259" t="s">
        <v>673</v>
      </c>
      <c r="B1073" s="259" t="s">
        <v>855</v>
      </c>
      <c r="C1073" s="259" t="s">
        <v>101</v>
      </c>
      <c r="D1073" s="259" t="s">
        <v>548</v>
      </c>
      <c r="E1073" s="259" t="str">
        <f t="shared" si="16"/>
        <v>A6630003104523293</v>
      </c>
      <c r="F1073" s="260">
        <v>17984</v>
      </c>
      <c r="G1073" s="260">
        <v>3722.52</v>
      </c>
    </row>
    <row r="1074" spans="1:7" x14ac:dyDescent="0.2">
      <c r="A1074" s="259" t="s">
        <v>673</v>
      </c>
      <c r="B1074" s="259" t="s">
        <v>855</v>
      </c>
      <c r="C1074" s="259" t="s">
        <v>101</v>
      </c>
      <c r="D1074" s="259" t="s">
        <v>818</v>
      </c>
      <c r="E1074" s="259" t="str">
        <f t="shared" si="16"/>
        <v>A6630003104523294</v>
      </c>
      <c r="F1074" s="260">
        <v>4474</v>
      </c>
      <c r="G1074" s="260">
        <v>1000</v>
      </c>
    </row>
    <row r="1075" spans="1:7" x14ac:dyDescent="0.2">
      <c r="A1075" s="259" t="s">
        <v>673</v>
      </c>
      <c r="B1075" s="259" t="s">
        <v>855</v>
      </c>
      <c r="C1075" s="259" t="s">
        <v>101</v>
      </c>
      <c r="D1075" s="259" t="s">
        <v>549</v>
      </c>
      <c r="E1075" s="259" t="str">
        <f t="shared" si="16"/>
        <v>A6630003104523295</v>
      </c>
      <c r="F1075" s="260">
        <v>5000</v>
      </c>
      <c r="G1075" s="260">
        <v>4429.57</v>
      </c>
    </row>
    <row r="1076" spans="1:7" x14ac:dyDescent="0.2">
      <c r="A1076" s="259" t="s">
        <v>673</v>
      </c>
      <c r="B1076" s="259" t="s">
        <v>855</v>
      </c>
      <c r="C1076" s="259" t="s">
        <v>101</v>
      </c>
      <c r="D1076" s="259" t="s">
        <v>812</v>
      </c>
      <c r="E1076" s="259" t="str">
        <f t="shared" si="16"/>
        <v>A6630003104523296</v>
      </c>
      <c r="F1076" s="260">
        <v>3800</v>
      </c>
      <c r="G1076" s="260">
        <v>0</v>
      </c>
    </row>
    <row r="1077" spans="1:7" x14ac:dyDescent="0.2">
      <c r="A1077" s="259" t="s">
        <v>673</v>
      </c>
      <c r="B1077" s="259" t="s">
        <v>855</v>
      </c>
      <c r="C1077" s="259" t="s">
        <v>101</v>
      </c>
      <c r="D1077" s="259" t="s">
        <v>550</v>
      </c>
      <c r="E1077" s="259" t="str">
        <f t="shared" si="16"/>
        <v>A6630003104523299</v>
      </c>
      <c r="F1077" s="260">
        <v>4200</v>
      </c>
      <c r="G1077" s="260">
        <v>612.17999999999995</v>
      </c>
    </row>
    <row r="1078" spans="1:7" x14ac:dyDescent="0.2">
      <c r="A1078" s="259" t="s">
        <v>673</v>
      </c>
      <c r="B1078" s="259" t="s">
        <v>855</v>
      </c>
      <c r="C1078" s="259" t="s">
        <v>101</v>
      </c>
      <c r="D1078" s="259" t="s">
        <v>551</v>
      </c>
      <c r="E1078" s="259" t="str">
        <f t="shared" si="16"/>
        <v>A6630003104523431</v>
      </c>
      <c r="F1078" s="260">
        <v>500</v>
      </c>
      <c r="G1078" s="260">
        <v>0</v>
      </c>
    </row>
    <row r="1079" spans="1:7" x14ac:dyDescent="0.2">
      <c r="A1079" s="259" t="s">
        <v>673</v>
      </c>
      <c r="B1079" s="259" t="s">
        <v>855</v>
      </c>
      <c r="C1079" s="259" t="s">
        <v>101</v>
      </c>
      <c r="D1079" s="259" t="s">
        <v>882</v>
      </c>
      <c r="E1079" s="259" t="str">
        <f t="shared" si="16"/>
        <v>A6630003104523432</v>
      </c>
      <c r="F1079" s="260">
        <v>3500</v>
      </c>
      <c r="G1079" s="260">
        <v>3285.32</v>
      </c>
    </row>
    <row r="1080" spans="1:7" x14ac:dyDescent="0.2">
      <c r="A1080" s="259" t="s">
        <v>673</v>
      </c>
      <c r="B1080" s="259" t="s">
        <v>855</v>
      </c>
      <c r="C1080" s="259" t="s">
        <v>101</v>
      </c>
      <c r="D1080" s="259" t="s">
        <v>813</v>
      </c>
      <c r="E1080" s="259" t="str">
        <f t="shared" si="16"/>
        <v>A6630003104523433</v>
      </c>
      <c r="F1080" s="260">
        <v>300</v>
      </c>
      <c r="G1080" s="260">
        <v>0</v>
      </c>
    </row>
    <row r="1081" spans="1:7" x14ac:dyDescent="0.2">
      <c r="A1081" s="259" t="s">
        <v>673</v>
      </c>
      <c r="B1081" s="259" t="s">
        <v>855</v>
      </c>
      <c r="C1081" s="259" t="s">
        <v>101</v>
      </c>
      <c r="D1081" s="259" t="s">
        <v>819</v>
      </c>
      <c r="E1081" s="259" t="str">
        <f t="shared" si="16"/>
        <v>A6630003104523434</v>
      </c>
      <c r="F1081" s="260">
        <v>150</v>
      </c>
      <c r="G1081" s="260">
        <v>0</v>
      </c>
    </row>
    <row r="1082" spans="1:7" x14ac:dyDescent="0.2">
      <c r="A1082" s="259" t="s">
        <v>673</v>
      </c>
      <c r="B1082" s="259" t="s">
        <v>855</v>
      </c>
      <c r="C1082" s="259" t="s">
        <v>101</v>
      </c>
      <c r="D1082" s="259" t="s">
        <v>820</v>
      </c>
      <c r="E1082" s="259" t="str">
        <f t="shared" si="16"/>
        <v>A6630003104523721</v>
      </c>
      <c r="F1082" s="260">
        <v>4330</v>
      </c>
      <c r="G1082" s="260">
        <v>0</v>
      </c>
    </row>
    <row r="1083" spans="1:7" x14ac:dyDescent="0.2">
      <c r="A1083" s="259" t="s">
        <v>673</v>
      </c>
      <c r="B1083" s="259" t="s">
        <v>855</v>
      </c>
      <c r="C1083" s="259" t="s">
        <v>101</v>
      </c>
      <c r="D1083" s="259" t="s">
        <v>815</v>
      </c>
      <c r="E1083" s="259" t="str">
        <f t="shared" si="16"/>
        <v>A6630003104523835</v>
      </c>
      <c r="F1083" s="260">
        <v>1000</v>
      </c>
      <c r="G1083" s="260">
        <v>0</v>
      </c>
    </row>
    <row r="1084" spans="1:7" x14ac:dyDescent="0.2">
      <c r="A1084" s="259" t="s">
        <v>588</v>
      </c>
      <c r="B1084" s="259" t="s">
        <v>855</v>
      </c>
      <c r="C1084" s="259" t="s">
        <v>101</v>
      </c>
      <c r="D1084" s="259" t="s">
        <v>552</v>
      </c>
      <c r="E1084" s="259" t="str">
        <f t="shared" si="16"/>
        <v>K6630023104524221</v>
      </c>
      <c r="F1084" s="260">
        <v>87200</v>
      </c>
      <c r="G1084" s="260">
        <v>0</v>
      </c>
    </row>
    <row r="1085" spans="1:7" x14ac:dyDescent="0.2">
      <c r="A1085" s="259" t="s">
        <v>588</v>
      </c>
      <c r="B1085" s="259" t="s">
        <v>855</v>
      </c>
      <c r="C1085" s="259" t="s">
        <v>101</v>
      </c>
      <c r="D1085" s="259" t="s">
        <v>559</v>
      </c>
      <c r="E1085" s="259" t="str">
        <f t="shared" si="16"/>
        <v>K6630023104524222</v>
      </c>
      <c r="F1085" s="260">
        <v>5000</v>
      </c>
      <c r="G1085" s="260">
        <v>3580</v>
      </c>
    </row>
    <row r="1086" spans="1:7" x14ac:dyDescent="0.2">
      <c r="A1086" s="259" t="s">
        <v>588</v>
      </c>
      <c r="B1086" s="259" t="s">
        <v>855</v>
      </c>
      <c r="C1086" s="259" t="s">
        <v>101</v>
      </c>
      <c r="D1086" s="259" t="s">
        <v>822</v>
      </c>
      <c r="E1086" s="259" t="str">
        <f t="shared" si="16"/>
        <v>K6630023104524223</v>
      </c>
      <c r="F1086" s="260">
        <v>9000</v>
      </c>
      <c r="G1086" s="260">
        <v>2700</v>
      </c>
    </row>
    <row r="1087" spans="1:7" x14ac:dyDescent="0.2">
      <c r="A1087" s="259" t="s">
        <v>588</v>
      </c>
      <c r="B1087" s="259" t="s">
        <v>855</v>
      </c>
      <c r="C1087" s="259" t="s">
        <v>101</v>
      </c>
      <c r="D1087" s="259" t="s">
        <v>889</v>
      </c>
      <c r="E1087" s="259" t="str">
        <f t="shared" si="16"/>
        <v>K6630023104524224</v>
      </c>
      <c r="F1087" s="260">
        <v>6000</v>
      </c>
      <c r="G1087" s="260">
        <v>0</v>
      </c>
    </row>
    <row r="1088" spans="1:7" x14ac:dyDescent="0.2">
      <c r="A1088" s="259" t="s">
        <v>588</v>
      </c>
      <c r="B1088" s="259" t="s">
        <v>855</v>
      </c>
      <c r="C1088" s="259" t="s">
        <v>101</v>
      </c>
      <c r="D1088" s="259" t="s">
        <v>823</v>
      </c>
      <c r="E1088" s="259" t="str">
        <f t="shared" si="16"/>
        <v>K6630023104524225</v>
      </c>
      <c r="F1088" s="260">
        <v>146000</v>
      </c>
      <c r="G1088" s="260">
        <v>0</v>
      </c>
    </row>
    <row r="1089" spans="1:7" x14ac:dyDescent="0.2">
      <c r="A1089" s="259" t="s">
        <v>588</v>
      </c>
      <c r="B1089" s="259" t="s">
        <v>855</v>
      </c>
      <c r="C1089" s="259" t="s">
        <v>101</v>
      </c>
      <c r="D1089" s="259" t="s">
        <v>824</v>
      </c>
      <c r="E1089" s="259" t="str">
        <f t="shared" si="16"/>
        <v>K6630023104524227</v>
      </c>
      <c r="F1089" s="260">
        <v>60000</v>
      </c>
      <c r="G1089" s="260">
        <v>25920.35</v>
      </c>
    </row>
    <row r="1090" spans="1:7" x14ac:dyDescent="0.2">
      <c r="A1090" s="259" t="s">
        <v>588</v>
      </c>
      <c r="B1090" s="259" t="s">
        <v>855</v>
      </c>
      <c r="C1090" s="259" t="s">
        <v>101</v>
      </c>
      <c r="D1090" s="259" t="s">
        <v>560</v>
      </c>
      <c r="E1090" s="259" t="str">
        <f t="shared" si="16"/>
        <v>K6630023104524262</v>
      </c>
      <c r="F1090" s="260">
        <v>220000</v>
      </c>
      <c r="G1090" s="260">
        <v>5180</v>
      </c>
    </row>
    <row r="1091" spans="1:7" x14ac:dyDescent="0.2">
      <c r="A1091" s="259" t="s">
        <v>674</v>
      </c>
      <c r="B1091" s="259" t="s">
        <v>855</v>
      </c>
      <c r="C1091" s="259" t="s">
        <v>101</v>
      </c>
      <c r="D1091" s="259" t="s">
        <v>847</v>
      </c>
      <c r="E1091" s="259" t="str">
        <f t="shared" ref="E1091:E1154" si="17">CONCATENATE(A1091,B1091,C1091,D1091)</f>
        <v>K6630063104524233</v>
      </c>
      <c r="F1091" s="260">
        <v>100000</v>
      </c>
      <c r="G1091" s="260">
        <v>0</v>
      </c>
    </row>
    <row r="1092" spans="1:7" x14ac:dyDescent="0.2">
      <c r="A1092" s="259" t="s">
        <v>673</v>
      </c>
      <c r="B1092" s="259" t="s">
        <v>856</v>
      </c>
      <c r="C1092" s="259" t="s">
        <v>101</v>
      </c>
      <c r="D1092" s="259" t="s">
        <v>510</v>
      </c>
      <c r="E1092" s="259" t="str">
        <f t="shared" si="17"/>
        <v>A6630004304523211</v>
      </c>
      <c r="F1092" s="260">
        <v>5400</v>
      </c>
      <c r="G1092" s="260">
        <v>0</v>
      </c>
    </row>
    <row r="1093" spans="1:7" x14ac:dyDescent="0.2">
      <c r="A1093" s="259" t="s">
        <v>673</v>
      </c>
      <c r="B1093" s="259" t="s">
        <v>856</v>
      </c>
      <c r="C1093" s="259" t="s">
        <v>101</v>
      </c>
      <c r="D1093" s="259" t="s">
        <v>535</v>
      </c>
      <c r="E1093" s="259" t="str">
        <f t="shared" si="17"/>
        <v>A6630004304523223</v>
      </c>
      <c r="F1093" s="260">
        <v>14000</v>
      </c>
      <c r="G1093" s="260">
        <v>4675.88</v>
      </c>
    </row>
    <row r="1094" spans="1:7" x14ac:dyDescent="0.2">
      <c r="A1094" s="259" t="s">
        <v>676</v>
      </c>
      <c r="B1094" s="259" t="s">
        <v>856</v>
      </c>
      <c r="C1094" s="259" t="s">
        <v>677</v>
      </c>
      <c r="D1094" s="259" t="s">
        <v>526</v>
      </c>
      <c r="E1094" s="259" t="str">
        <f t="shared" si="17"/>
        <v>A9170014304863111</v>
      </c>
      <c r="F1094" s="260">
        <v>7133000</v>
      </c>
      <c r="G1094" s="260">
        <v>4141605.69</v>
      </c>
    </row>
    <row r="1095" spans="1:7" x14ac:dyDescent="0.2">
      <c r="A1095" s="259" t="s">
        <v>676</v>
      </c>
      <c r="B1095" s="259" t="s">
        <v>856</v>
      </c>
      <c r="C1095" s="259" t="s">
        <v>677</v>
      </c>
      <c r="D1095" s="259" t="s">
        <v>887</v>
      </c>
      <c r="E1095" s="259" t="str">
        <f t="shared" si="17"/>
        <v>A9170014304863112</v>
      </c>
      <c r="F1095" s="260">
        <v>77000</v>
      </c>
      <c r="G1095" s="260">
        <v>27123.23</v>
      </c>
    </row>
    <row r="1096" spans="1:7" x14ac:dyDescent="0.2">
      <c r="A1096" s="259" t="s">
        <v>676</v>
      </c>
      <c r="B1096" s="259" t="s">
        <v>856</v>
      </c>
      <c r="C1096" s="259" t="s">
        <v>677</v>
      </c>
      <c r="D1096" s="259" t="s">
        <v>528</v>
      </c>
      <c r="E1096" s="259" t="str">
        <f t="shared" si="17"/>
        <v>A9170014304863113</v>
      </c>
      <c r="F1096" s="260">
        <v>16100</v>
      </c>
      <c r="G1096" s="260">
        <v>9089.9</v>
      </c>
    </row>
    <row r="1097" spans="1:7" x14ac:dyDescent="0.2">
      <c r="A1097" s="259" t="s">
        <v>676</v>
      </c>
      <c r="B1097" s="259" t="s">
        <v>856</v>
      </c>
      <c r="C1097" s="259" t="s">
        <v>677</v>
      </c>
      <c r="D1097" s="259" t="s">
        <v>529</v>
      </c>
      <c r="E1097" s="259" t="str">
        <f t="shared" si="17"/>
        <v>A9170014304863121</v>
      </c>
      <c r="F1097" s="260">
        <v>1676950</v>
      </c>
      <c r="G1097" s="260">
        <v>678671.82</v>
      </c>
    </row>
    <row r="1098" spans="1:7" x14ac:dyDescent="0.2">
      <c r="A1098" s="259" t="s">
        <v>676</v>
      </c>
      <c r="B1098" s="259" t="s">
        <v>856</v>
      </c>
      <c r="C1098" s="259" t="s">
        <v>677</v>
      </c>
      <c r="D1098" s="259" t="s">
        <v>530</v>
      </c>
      <c r="E1098" s="259" t="str">
        <f t="shared" si="17"/>
        <v>A9170014304863132</v>
      </c>
      <c r="F1098" s="260">
        <v>1286860</v>
      </c>
      <c r="G1098" s="260">
        <v>695431.78</v>
      </c>
    </row>
    <row r="1099" spans="1:7" x14ac:dyDescent="0.2">
      <c r="A1099" s="259" t="s">
        <v>676</v>
      </c>
      <c r="B1099" s="259" t="s">
        <v>856</v>
      </c>
      <c r="C1099" s="259" t="s">
        <v>677</v>
      </c>
      <c r="D1099" s="259" t="s">
        <v>510</v>
      </c>
      <c r="E1099" s="259" t="str">
        <f t="shared" si="17"/>
        <v>A9170014304863211</v>
      </c>
      <c r="F1099" s="260">
        <v>366550</v>
      </c>
      <c r="G1099" s="260">
        <v>171919.02</v>
      </c>
    </row>
    <row r="1100" spans="1:7" x14ac:dyDescent="0.2">
      <c r="A1100" s="259" t="s">
        <v>676</v>
      </c>
      <c r="B1100" s="259" t="s">
        <v>856</v>
      </c>
      <c r="C1100" s="259" t="s">
        <v>677</v>
      </c>
      <c r="D1100" s="259" t="s">
        <v>531</v>
      </c>
      <c r="E1100" s="259" t="str">
        <f t="shared" si="17"/>
        <v>A9170014304863212</v>
      </c>
      <c r="F1100" s="260">
        <v>163660</v>
      </c>
      <c r="G1100" s="260">
        <v>94653.43</v>
      </c>
    </row>
    <row r="1101" spans="1:7" x14ac:dyDescent="0.2">
      <c r="A1101" s="259" t="s">
        <v>676</v>
      </c>
      <c r="B1101" s="259" t="s">
        <v>856</v>
      </c>
      <c r="C1101" s="259" t="s">
        <v>677</v>
      </c>
      <c r="D1101" s="259" t="s">
        <v>532</v>
      </c>
      <c r="E1101" s="259" t="str">
        <f t="shared" si="17"/>
        <v>A9170014304863213</v>
      </c>
      <c r="F1101" s="260">
        <v>170250</v>
      </c>
      <c r="G1101" s="260">
        <v>48776.12</v>
      </c>
    </row>
    <row r="1102" spans="1:7" x14ac:dyDescent="0.2">
      <c r="A1102" s="259" t="s">
        <v>676</v>
      </c>
      <c r="B1102" s="259" t="s">
        <v>856</v>
      </c>
      <c r="C1102" s="259" t="s">
        <v>677</v>
      </c>
      <c r="D1102" s="259" t="s">
        <v>533</v>
      </c>
      <c r="E1102" s="259" t="str">
        <f t="shared" si="17"/>
        <v>A9170014304863214</v>
      </c>
      <c r="F1102" s="260">
        <v>2000</v>
      </c>
      <c r="G1102" s="260">
        <v>1338</v>
      </c>
    </row>
    <row r="1103" spans="1:7" x14ac:dyDescent="0.2">
      <c r="A1103" s="259" t="s">
        <v>676</v>
      </c>
      <c r="B1103" s="259" t="s">
        <v>856</v>
      </c>
      <c r="C1103" s="259" t="s">
        <v>677</v>
      </c>
      <c r="D1103" s="259" t="s">
        <v>534</v>
      </c>
      <c r="E1103" s="259" t="str">
        <f t="shared" si="17"/>
        <v>A9170014304863221</v>
      </c>
      <c r="F1103" s="260">
        <v>100000</v>
      </c>
      <c r="G1103" s="260">
        <v>26999.02</v>
      </c>
    </row>
    <row r="1104" spans="1:7" x14ac:dyDescent="0.2">
      <c r="A1104" s="259" t="s">
        <v>676</v>
      </c>
      <c r="B1104" s="259" t="s">
        <v>856</v>
      </c>
      <c r="C1104" s="259" t="s">
        <v>677</v>
      </c>
      <c r="D1104" s="259" t="s">
        <v>535</v>
      </c>
      <c r="E1104" s="259" t="str">
        <f t="shared" si="17"/>
        <v>A9170014304863223</v>
      </c>
      <c r="F1104" s="260">
        <v>375980</v>
      </c>
      <c r="G1104" s="260">
        <v>152291.19</v>
      </c>
    </row>
    <row r="1105" spans="1:7" x14ac:dyDescent="0.2">
      <c r="A1105" s="259" t="s">
        <v>676</v>
      </c>
      <c r="B1105" s="259" t="s">
        <v>856</v>
      </c>
      <c r="C1105" s="259" t="s">
        <v>677</v>
      </c>
      <c r="D1105" s="259" t="s">
        <v>570</v>
      </c>
      <c r="E1105" s="259" t="str">
        <f t="shared" si="17"/>
        <v>A9170014304863224</v>
      </c>
      <c r="F1105" s="260">
        <v>1000</v>
      </c>
      <c r="G1105" s="260">
        <v>414.51</v>
      </c>
    </row>
    <row r="1106" spans="1:7" x14ac:dyDescent="0.2">
      <c r="A1106" s="259" t="s">
        <v>676</v>
      </c>
      <c r="B1106" s="259" t="s">
        <v>856</v>
      </c>
      <c r="C1106" s="259" t="s">
        <v>677</v>
      </c>
      <c r="D1106" s="259" t="s">
        <v>536</v>
      </c>
      <c r="E1106" s="259" t="str">
        <f t="shared" si="17"/>
        <v>A9170014304863225</v>
      </c>
      <c r="F1106" s="260">
        <v>9000</v>
      </c>
      <c r="G1106" s="260">
        <v>1656</v>
      </c>
    </row>
    <row r="1107" spans="1:7" x14ac:dyDescent="0.2">
      <c r="A1107" s="259" t="s">
        <v>676</v>
      </c>
      <c r="B1107" s="259" t="s">
        <v>856</v>
      </c>
      <c r="C1107" s="259" t="s">
        <v>677</v>
      </c>
      <c r="D1107" s="259" t="s">
        <v>571</v>
      </c>
      <c r="E1107" s="259" t="str">
        <f t="shared" si="17"/>
        <v>A9170014304863227</v>
      </c>
      <c r="F1107" s="260">
        <v>17000</v>
      </c>
      <c r="G1107" s="260">
        <v>14234.39</v>
      </c>
    </row>
    <row r="1108" spans="1:7" x14ac:dyDescent="0.2">
      <c r="A1108" s="259" t="s">
        <v>676</v>
      </c>
      <c r="B1108" s="259" t="s">
        <v>856</v>
      </c>
      <c r="C1108" s="259" t="s">
        <v>677</v>
      </c>
      <c r="D1108" s="259" t="s">
        <v>537</v>
      </c>
      <c r="E1108" s="259" t="str">
        <f t="shared" si="17"/>
        <v>A9170014304863231</v>
      </c>
      <c r="F1108" s="260">
        <v>193814</v>
      </c>
      <c r="G1108" s="260">
        <v>69630.679999999993</v>
      </c>
    </row>
    <row r="1109" spans="1:7" x14ac:dyDescent="0.2">
      <c r="A1109" s="259" t="s">
        <v>676</v>
      </c>
      <c r="B1109" s="259" t="s">
        <v>856</v>
      </c>
      <c r="C1109" s="259" t="s">
        <v>677</v>
      </c>
      <c r="D1109" s="259" t="s">
        <v>538</v>
      </c>
      <c r="E1109" s="259" t="str">
        <f t="shared" si="17"/>
        <v>A9170014304863232</v>
      </c>
      <c r="F1109" s="260">
        <v>353340</v>
      </c>
      <c r="G1109" s="260">
        <v>156705.10999999999</v>
      </c>
    </row>
    <row r="1110" spans="1:7" x14ac:dyDescent="0.2">
      <c r="A1110" s="259" t="s">
        <v>676</v>
      </c>
      <c r="B1110" s="259" t="s">
        <v>856</v>
      </c>
      <c r="C1110" s="259" t="s">
        <v>677</v>
      </c>
      <c r="D1110" s="259" t="s">
        <v>539</v>
      </c>
      <c r="E1110" s="259" t="str">
        <f t="shared" si="17"/>
        <v>A9170014304863233</v>
      </c>
      <c r="F1110" s="260">
        <v>170000</v>
      </c>
      <c r="G1110" s="260">
        <v>43184.32</v>
      </c>
    </row>
    <row r="1111" spans="1:7" x14ac:dyDescent="0.2">
      <c r="A1111" s="259" t="s">
        <v>676</v>
      </c>
      <c r="B1111" s="259" t="s">
        <v>856</v>
      </c>
      <c r="C1111" s="259" t="s">
        <v>677</v>
      </c>
      <c r="D1111" s="259" t="s">
        <v>540</v>
      </c>
      <c r="E1111" s="259" t="str">
        <f t="shared" si="17"/>
        <v>A9170014304863234</v>
      </c>
      <c r="F1111" s="260">
        <v>61250</v>
      </c>
      <c r="G1111" s="260">
        <v>35051.24</v>
      </c>
    </row>
    <row r="1112" spans="1:7" x14ac:dyDescent="0.2">
      <c r="A1112" s="259" t="s">
        <v>676</v>
      </c>
      <c r="B1112" s="259" t="s">
        <v>856</v>
      </c>
      <c r="C1112" s="259" t="s">
        <v>677</v>
      </c>
      <c r="D1112" s="259" t="s">
        <v>541</v>
      </c>
      <c r="E1112" s="259" t="str">
        <f t="shared" si="17"/>
        <v>A9170014304863235</v>
      </c>
      <c r="F1112" s="260">
        <v>1380000</v>
      </c>
      <c r="G1112" s="260">
        <v>922506.35</v>
      </c>
    </row>
    <row r="1113" spans="1:7" x14ac:dyDescent="0.2">
      <c r="A1113" s="259" t="s">
        <v>676</v>
      </c>
      <c r="B1113" s="259" t="s">
        <v>856</v>
      </c>
      <c r="C1113" s="259" t="s">
        <v>677</v>
      </c>
      <c r="D1113" s="259" t="s">
        <v>542</v>
      </c>
      <c r="E1113" s="259" t="str">
        <f t="shared" si="17"/>
        <v>A9170014304863236</v>
      </c>
      <c r="F1113" s="260">
        <v>64010</v>
      </c>
      <c r="G1113" s="260">
        <v>26391.25</v>
      </c>
    </row>
    <row r="1114" spans="1:7" x14ac:dyDescent="0.2">
      <c r="A1114" s="259" t="s">
        <v>676</v>
      </c>
      <c r="B1114" s="259" t="s">
        <v>856</v>
      </c>
      <c r="C1114" s="259" t="s">
        <v>677</v>
      </c>
      <c r="D1114" s="259" t="s">
        <v>511</v>
      </c>
      <c r="E1114" s="259" t="str">
        <f t="shared" si="17"/>
        <v>A9170014304863237</v>
      </c>
      <c r="F1114" s="260">
        <v>445980</v>
      </c>
      <c r="G1114" s="260">
        <v>402951.75</v>
      </c>
    </row>
    <row r="1115" spans="1:7" x14ac:dyDescent="0.2">
      <c r="A1115" s="259" t="s">
        <v>676</v>
      </c>
      <c r="B1115" s="259" t="s">
        <v>856</v>
      </c>
      <c r="C1115" s="259" t="s">
        <v>677</v>
      </c>
      <c r="D1115" s="259" t="s">
        <v>543</v>
      </c>
      <c r="E1115" s="259" t="str">
        <f t="shared" si="17"/>
        <v>A9170014304863238</v>
      </c>
      <c r="F1115" s="260">
        <v>754200</v>
      </c>
      <c r="G1115" s="260">
        <v>240127.44</v>
      </c>
    </row>
    <row r="1116" spans="1:7" x14ac:dyDescent="0.2">
      <c r="A1116" s="259" t="s">
        <v>676</v>
      </c>
      <c r="B1116" s="259" t="s">
        <v>856</v>
      </c>
      <c r="C1116" s="259" t="s">
        <v>677</v>
      </c>
      <c r="D1116" s="259" t="s">
        <v>544</v>
      </c>
      <c r="E1116" s="259" t="str">
        <f t="shared" si="17"/>
        <v>A9170014304863239</v>
      </c>
      <c r="F1116" s="260">
        <v>378200</v>
      </c>
      <c r="G1116" s="260">
        <v>225982.53</v>
      </c>
    </row>
    <row r="1117" spans="1:7" x14ac:dyDescent="0.2">
      <c r="A1117" s="259" t="s">
        <v>676</v>
      </c>
      <c r="B1117" s="259" t="s">
        <v>856</v>
      </c>
      <c r="C1117" s="259" t="s">
        <v>677</v>
      </c>
      <c r="D1117" s="259" t="s">
        <v>545</v>
      </c>
      <c r="E1117" s="259" t="str">
        <f t="shared" si="17"/>
        <v>A9170014304863241</v>
      </c>
      <c r="F1117" s="260">
        <v>700</v>
      </c>
      <c r="G1117" s="260">
        <v>0</v>
      </c>
    </row>
    <row r="1118" spans="1:7" x14ac:dyDescent="0.2">
      <c r="A1118" s="259" t="s">
        <v>676</v>
      </c>
      <c r="B1118" s="259" t="s">
        <v>856</v>
      </c>
      <c r="C1118" s="259" t="s">
        <v>677</v>
      </c>
      <c r="D1118" s="259" t="s">
        <v>546</v>
      </c>
      <c r="E1118" s="259" t="str">
        <f t="shared" si="17"/>
        <v>A9170014304863291</v>
      </c>
      <c r="F1118" s="260">
        <v>4000</v>
      </c>
      <c r="G1118" s="260">
        <v>800.6</v>
      </c>
    </row>
    <row r="1119" spans="1:7" x14ac:dyDescent="0.2">
      <c r="A1119" s="259" t="s">
        <v>676</v>
      </c>
      <c r="B1119" s="259" t="s">
        <v>856</v>
      </c>
      <c r="C1119" s="259" t="s">
        <v>677</v>
      </c>
      <c r="D1119" s="259" t="s">
        <v>547</v>
      </c>
      <c r="E1119" s="259" t="str">
        <f t="shared" si="17"/>
        <v>A9170014304863292</v>
      </c>
      <c r="F1119" s="260">
        <v>130080</v>
      </c>
      <c r="G1119" s="260">
        <v>113000.66</v>
      </c>
    </row>
    <row r="1120" spans="1:7" x14ac:dyDescent="0.2">
      <c r="A1120" s="259" t="s">
        <v>676</v>
      </c>
      <c r="B1120" s="259" t="s">
        <v>856</v>
      </c>
      <c r="C1120" s="259" t="s">
        <v>677</v>
      </c>
      <c r="D1120" s="259" t="s">
        <v>548</v>
      </c>
      <c r="E1120" s="259" t="str">
        <f t="shared" si="17"/>
        <v>A9170014304863293</v>
      </c>
      <c r="F1120" s="260">
        <v>97000</v>
      </c>
      <c r="G1120" s="260">
        <v>30718.41</v>
      </c>
    </row>
    <row r="1121" spans="1:7" x14ac:dyDescent="0.2">
      <c r="A1121" s="259" t="s">
        <v>676</v>
      </c>
      <c r="B1121" s="259" t="s">
        <v>856</v>
      </c>
      <c r="C1121" s="259" t="s">
        <v>677</v>
      </c>
      <c r="D1121" s="259" t="s">
        <v>818</v>
      </c>
      <c r="E1121" s="259" t="str">
        <f t="shared" si="17"/>
        <v>A9170014304863294</v>
      </c>
      <c r="F1121" s="260">
        <v>18250</v>
      </c>
      <c r="G1121" s="260">
        <v>17674.189999999999</v>
      </c>
    </row>
    <row r="1122" spans="1:7" x14ac:dyDescent="0.2">
      <c r="A1122" s="259" t="s">
        <v>676</v>
      </c>
      <c r="B1122" s="259" t="s">
        <v>856</v>
      </c>
      <c r="C1122" s="259" t="s">
        <v>677</v>
      </c>
      <c r="D1122" s="259" t="s">
        <v>549</v>
      </c>
      <c r="E1122" s="259" t="str">
        <f t="shared" si="17"/>
        <v>A9170014304863295</v>
      </c>
      <c r="F1122" s="260">
        <v>22970</v>
      </c>
      <c r="G1122" s="260">
        <v>9877.52</v>
      </c>
    </row>
    <row r="1123" spans="1:7" x14ac:dyDescent="0.2">
      <c r="A1123" s="259" t="s">
        <v>676</v>
      </c>
      <c r="B1123" s="259" t="s">
        <v>856</v>
      </c>
      <c r="C1123" s="259" t="s">
        <v>677</v>
      </c>
      <c r="D1123" s="259" t="s">
        <v>812</v>
      </c>
      <c r="E1123" s="259" t="str">
        <f t="shared" si="17"/>
        <v>A9170014304863296</v>
      </c>
      <c r="F1123" s="260">
        <v>12500</v>
      </c>
      <c r="G1123" s="260">
        <v>3311.38</v>
      </c>
    </row>
    <row r="1124" spans="1:7" x14ac:dyDescent="0.2">
      <c r="A1124" s="259" t="s">
        <v>676</v>
      </c>
      <c r="B1124" s="259" t="s">
        <v>856</v>
      </c>
      <c r="C1124" s="259" t="s">
        <v>677</v>
      </c>
      <c r="D1124" s="259" t="s">
        <v>550</v>
      </c>
      <c r="E1124" s="259" t="str">
        <f t="shared" si="17"/>
        <v>A9170014304863299</v>
      </c>
      <c r="F1124" s="260">
        <v>700</v>
      </c>
      <c r="G1124" s="260">
        <v>230.5</v>
      </c>
    </row>
    <row r="1125" spans="1:7" x14ac:dyDescent="0.2">
      <c r="A1125" s="259" t="s">
        <v>676</v>
      </c>
      <c r="B1125" s="259" t="s">
        <v>856</v>
      </c>
      <c r="C1125" s="259" t="s">
        <v>677</v>
      </c>
      <c r="D1125" s="259" t="s">
        <v>551</v>
      </c>
      <c r="E1125" s="259" t="str">
        <f t="shared" si="17"/>
        <v>A9170014304863431</v>
      </c>
      <c r="F1125" s="260">
        <v>10000</v>
      </c>
      <c r="G1125" s="260">
        <v>3512.28</v>
      </c>
    </row>
    <row r="1126" spans="1:7" x14ac:dyDescent="0.2">
      <c r="A1126" s="259" t="s">
        <v>676</v>
      </c>
      <c r="B1126" s="259" t="s">
        <v>856</v>
      </c>
      <c r="C1126" s="259" t="s">
        <v>677</v>
      </c>
      <c r="D1126" s="259" t="s">
        <v>882</v>
      </c>
      <c r="E1126" s="259" t="str">
        <f t="shared" si="17"/>
        <v>A9170014304863432</v>
      </c>
      <c r="F1126" s="260">
        <v>800</v>
      </c>
      <c r="G1126" s="260">
        <v>47.54</v>
      </c>
    </row>
    <row r="1127" spans="1:7" x14ac:dyDescent="0.2">
      <c r="A1127" s="259" t="s">
        <v>676</v>
      </c>
      <c r="B1127" s="259" t="s">
        <v>856</v>
      </c>
      <c r="C1127" s="259" t="s">
        <v>677</v>
      </c>
      <c r="D1127" s="259" t="s">
        <v>813</v>
      </c>
      <c r="E1127" s="259" t="str">
        <f t="shared" si="17"/>
        <v>A9170014304863433</v>
      </c>
      <c r="F1127" s="260">
        <v>700</v>
      </c>
      <c r="G1127" s="260">
        <v>29.91</v>
      </c>
    </row>
    <row r="1128" spans="1:7" x14ac:dyDescent="0.2">
      <c r="A1128" s="259" t="s">
        <v>676</v>
      </c>
      <c r="B1128" s="259" t="s">
        <v>856</v>
      </c>
      <c r="C1128" s="259" t="s">
        <v>677</v>
      </c>
      <c r="D1128" s="259" t="s">
        <v>819</v>
      </c>
      <c r="E1128" s="259" t="str">
        <f t="shared" si="17"/>
        <v>A9170014304863434</v>
      </c>
      <c r="F1128" s="260">
        <v>1000</v>
      </c>
      <c r="G1128" s="260">
        <v>0</v>
      </c>
    </row>
    <row r="1129" spans="1:7" x14ac:dyDescent="0.2">
      <c r="A1129" s="259" t="s">
        <v>676</v>
      </c>
      <c r="B1129" s="259" t="s">
        <v>856</v>
      </c>
      <c r="C1129" s="259" t="s">
        <v>677</v>
      </c>
      <c r="D1129" s="259" t="s">
        <v>820</v>
      </c>
      <c r="E1129" s="259" t="str">
        <f t="shared" si="17"/>
        <v>A9170014304863721</v>
      </c>
      <c r="F1129" s="260">
        <v>0</v>
      </c>
      <c r="G1129" s="260">
        <v>0</v>
      </c>
    </row>
    <row r="1130" spans="1:7" x14ac:dyDescent="0.2">
      <c r="A1130" s="259" t="s">
        <v>676</v>
      </c>
      <c r="B1130" s="259" t="s">
        <v>856</v>
      </c>
      <c r="C1130" s="259" t="s">
        <v>677</v>
      </c>
      <c r="D1130" s="259" t="s">
        <v>814</v>
      </c>
      <c r="E1130" s="259" t="str">
        <f t="shared" si="17"/>
        <v>A9170014304863831</v>
      </c>
      <c r="F1130" s="260">
        <v>6000</v>
      </c>
      <c r="G1130" s="260">
        <v>0</v>
      </c>
    </row>
    <row r="1131" spans="1:7" x14ac:dyDescent="0.2">
      <c r="A1131" s="259" t="s">
        <v>676</v>
      </c>
      <c r="B1131" s="259" t="s">
        <v>856</v>
      </c>
      <c r="C1131" s="259" t="s">
        <v>677</v>
      </c>
      <c r="D1131" s="259" t="s">
        <v>874</v>
      </c>
      <c r="E1131" s="259" t="str">
        <f t="shared" si="17"/>
        <v>A9170014304863833</v>
      </c>
      <c r="F1131" s="260">
        <v>1000</v>
      </c>
      <c r="G1131" s="260">
        <v>0</v>
      </c>
    </row>
    <row r="1132" spans="1:7" x14ac:dyDescent="0.2">
      <c r="A1132" s="259" t="s">
        <v>676</v>
      </c>
      <c r="B1132" s="259" t="s">
        <v>856</v>
      </c>
      <c r="C1132" s="259" t="s">
        <v>677</v>
      </c>
      <c r="D1132" s="259" t="s">
        <v>827</v>
      </c>
      <c r="E1132" s="259" t="str">
        <f t="shared" si="17"/>
        <v>A9170014304863834</v>
      </c>
      <c r="F1132" s="260">
        <v>1000</v>
      </c>
      <c r="G1132" s="260">
        <v>0</v>
      </c>
    </row>
    <row r="1133" spans="1:7" x14ac:dyDescent="0.2">
      <c r="A1133" s="259" t="s">
        <v>676</v>
      </c>
      <c r="B1133" s="259" t="s">
        <v>856</v>
      </c>
      <c r="C1133" s="259" t="s">
        <v>677</v>
      </c>
      <c r="D1133" s="259" t="s">
        <v>890</v>
      </c>
      <c r="E1133" s="259" t="str">
        <f t="shared" si="17"/>
        <v>A9170014304864111</v>
      </c>
      <c r="F1133" s="260">
        <v>0</v>
      </c>
      <c r="G1133" s="260">
        <v>0</v>
      </c>
    </row>
    <row r="1134" spans="1:7" x14ac:dyDescent="0.2">
      <c r="A1134" s="259" t="s">
        <v>676</v>
      </c>
      <c r="B1134" s="259" t="s">
        <v>856</v>
      </c>
      <c r="C1134" s="259" t="s">
        <v>677</v>
      </c>
      <c r="D1134" s="259" t="s">
        <v>557</v>
      </c>
      <c r="E1134" s="259" t="str">
        <f t="shared" si="17"/>
        <v>A9170014304864123</v>
      </c>
      <c r="F1134" s="260">
        <v>130000</v>
      </c>
      <c r="G1134" s="260">
        <v>0</v>
      </c>
    </row>
    <row r="1135" spans="1:7" x14ac:dyDescent="0.2">
      <c r="A1135" s="259" t="s">
        <v>676</v>
      </c>
      <c r="B1135" s="259" t="s">
        <v>856</v>
      </c>
      <c r="C1135" s="259" t="s">
        <v>677</v>
      </c>
      <c r="D1135" s="259" t="s">
        <v>888</v>
      </c>
      <c r="E1135" s="259" t="str">
        <f t="shared" si="17"/>
        <v>A9170014304864124</v>
      </c>
      <c r="F1135" s="260">
        <v>0</v>
      </c>
      <c r="G1135" s="260">
        <v>0</v>
      </c>
    </row>
    <row r="1136" spans="1:7" x14ac:dyDescent="0.2">
      <c r="A1136" s="259" t="s">
        <v>676</v>
      </c>
      <c r="B1136" s="259" t="s">
        <v>856</v>
      </c>
      <c r="C1136" s="259" t="s">
        <v>677</v>
      </c>
      <c r="D1136" s="259" t="s">
        <v>891</v>
      </c>
      <c r="E1136" s="259" t="str">
        <f t="shared" si="17"/>
        <v>A9170014304864212</v>
      </c>
      <c r="F1136" s="260">
        <v>110000</v>
      </c>
      <c r="G1136" s="260">
        <v>0</v>
      </c>
    </row>
    <row r="1137" spans="1:7" x14ac:dyDescent="0.2">
      <c r="A1137" s="259" t="s">
        <v>676</v>
      </c>
      <c r="B1137" s="259" t="s">
        <v>856</v>
      </c>
      <c r="C1137" s="259" t="s">
        <v>677</v>
      </c>
      <c r="D1137" s="259" t="s">
        <v>552</v>
      </c>
      <c r="E1137" s="259" t="str">
        <f t="shared" si="17"/>
        <v>A9170014304864221</v>
      </c>
      <c r="F1137" s="260">
        <v>320000</v>
      </c>
      <c r="G1137" s="260">
        <v>123735.06</v>
      </c>
    </row>
    <row r="1138" spans="1:7" x14ac:dyDescent="0.2">
      <c r="A1138" s="259" t="s">
        <v>676</v>
      </c>
      <c r="B1138" s="259" t="s">
        <v>856</v>
      </c>
      <c r="C1138" s="259" t="s">
        <v>677</v>
      </c>
      <c r="D1138" s="259" t="s">
        <v>559</v>
      </c>
      <c r="E1138" s="259" t="str">
        <f t="shared" si="17"/>
        <v>A9170014304864222</v>
      </c>
      <c r="F1138" s="260">
        <v>34200</v>
      </c>
      <c r="G1138" s="260">
        <v>0</v>
      </c>
    </row>
    <row r="1139" spans="1:7" x14ac:dyDescent="0.2">
      <c r="A1139" s="259" t="s">
        <v>676</v>
      </c>
      <c r="B1139" s="259" t="s">
        <v>856</v>
      </c>
      <c r="C1139" s="259" t="s">
        <v>677</v>
      </c>
      <c r="D1139" s="259" t="s">
        <v>822</v>
      </c>
      <c r="E1139" s="259" t="str">
        <f t="shared" si="17"/>
        <v>A9170014304864223</v>
      </c>
      <c r="F1139" s="260">
        <v>8000</v>
      </c>
      <c r="G1139" s="260">
        <v>3612.5</v>
      </c>
    </row>
    <row r="1140" spans="1:7" x14ac:dyDescent="0.2">
      <c r="A1140" s="259" t="s">
        <v>676</v>
      </c>
      <c r="B1140" s="259" t="s">
        <v>856</v>
      </c>
      <c r="C1140" s="259" t="s">
        <v>677</v>
      </c>
      <c r="D1140" s="259" t="s">
        <v>823</v>
      </c>
      <c r="E1140" s="259" t="str">
        <f t="shared" si="17"/>
        <v>A9170014304864225</v>
      </c>
      <c r="F1140" s="260">
        <v>413000</v>
      </c>
      <c r="G1140" s="260">
        <v>163125</v>
      </c>
    </row>
    <row r="1141" spans="1:7" x14ac:dyDescent="0.2">
      <c r="A1141" s="259" t="s">
        <v>676</v>
      </c>
      <c r="B1141" s="259" t="s">
        <v>856</v>
      </c>
      <c r="C1141" s="259" t="s">
        <v>677</v>
      </c>
      <c r="D1141" s="259" t="s">
        <v>563</v>
      </c>
      <c r="E1141" s="259" t="str">
        <f t="shared" si="17"/>
        <v>A9170014304864231</v>
      </c>
      <c r="F1141" s="260">
        <v>0</v>
      </c>
      <c r="G1141" s="260">
        <v>0</v>
      </c>
    </row>
    <row r="1142" spans="1:7" x14ac:dyDescent="0.2">
      <c r="A1142" s="259" t="s">
        <v>676</v>
      </c>
      <c r="B1142" s="259" t="s">
        <v>856</v>
      </c>
      <c r="C1142" s="259" t="s">
        <v>677</v>
      </c>
      <c r="D1142" s="259" t="s">
        <v>560</v>
      </c>
      <c r="E1142" s="259" t="str">
        <f t="shared" si="17"/>
        <v>A9170014304864262</v>
      </c>
      <c r="F1142" s="260">
        <v>207000</v>
      </c>
      <c r="G1142" s="260">
        <v>145337.29999999999</v>
      </c>
    </row>
    <row r="1143" spans="1:7" x14ac:dyDescent="0.2">
      <c r="A1143" s="259" t="s">
        <v>676</v>
      </c>
      <c r="B1143" s="259" t="s">
        <v>856</v>
      </c>
      <c r="C1143" s="259" t="s">
        <v>677</v>
      </c>
      <c r="D1143" s="259" t="s">
        <v>854</v>
      </c>
      <c r="E1143" s="259" t="str">
        <f t="shared" si="17"/>
        <v>A9170014304864521</v>
      </c>
      <c r="F1143" s="260">
        <v>50000</v>
      </c>
      <c r="G1143" s="260">
        <v>9930</v>
      </c>
    </row>
    <row r="1144" spans="1:7" x14ac:dyDescent="0.2">
      <c r="A1144" s="259" t="s">
        <v>676</v>
      </c>
      <c r="B1144" s="259" t="s">
        <v>856</v>
      </c>
      <c r="C1144" s="259" t="s">
        <v>677</v>
      </c>
      <c r="D1144" s="259" t="s">
        <v>829</v>
      </c>
      <c r="E1144" s="259" t="str">
        <f t="shared" si="17"/>
        <v>A9170014304864531</v>
      </c>
      <c r="F1144" s="260">
        <v>140000</v>
      </c>
      <c r="G1144" s="260">
        <v>0</v>
      </c>
    </row>
    <row r="1145" spans="1:7" x14ac:dyDescent="0.2">
      <c r="A1145" s="259" t="s">
        <v>676</v>
      </c>
      <c r="B1145" s="259" t="s">
        <v>856</v>
      </c>
      <c r="C1145" s="259" t="s">
        <v>677</v>
      </c>
      <c r="D1145" s="259" t="s">
        <v>501</v>
      </c>
      <c r="E1145" s="259" t="str">
        <f t="shared" si="17"/>
        <v>A9170014304864541</v>
      </c>
      <c r="F1145" s="260">
        <v>313300</v>
      </c>
      <c r="G1145" s="260">
        <v>18275</v>
      </c>
    </row>
    <row r="1146" spans="1:7" x14ac:dyDescent="0.2">
      <c r="A1146" s="259" t="s">
        <v>676</v>
      </c>
      <c r="B1146" s="259" t="s">
        <v>857</v>
      </c>
      <c r="C1146" s="259" t="s">
        <v>677</v>
      </c>
      <c r="D1146" s="259" t="s">
        <v>510</v>
      </c>
      <c r="E1146" s="259" t="str">
        <f t="shared" si="17"/>
        <v>A9170015104863211</v>
      </c>
      <c r="F1146" s="260">
        <v>50000</v>
      </c>
      <c r="G1146" s="260">
        <v>16523.919999999998</v>
      </c>
    </row>
    <row r="1147" spans="1:7" x14ac:dyDescent="0.2">
      <c r="A1147" s="259" t="s">
        <v>676</v>
      </c>
      <c r="B1147" s="259" t="s">
        <v>892</v>
      </c>
      <c r="C1147" s="259" t="s">
        <v>677</v>
      </c>
      <c r="D1147" s="259" t="s">
        <v>538</v>
      </c>
      <c r="E1147" s="259" t="str">
        <f t="shared" si="17"/>
        <v>A9170017104863232</v>
      </c>
      <c r="F1147" s="260">
        <v>1300</v>
      </c>
      <c r="G1147" s="260">
        <v>26311.67</v>
      </c>
    </row>
    <row r="1148" spans="1:7" x14ac:dyDescent="0.2">
      <c r="A1148" s="259" t="s">
        <v>781</v>
      </c>
      <c r="B1148" s="259" t="s">
        <v>811</v>
      </c>
      <c r="C1148" s="259" t="s">
        <v>101</v>
      </c>
      <c r="D1148" s="259" t="s">
        <v>526</v>
      </c>
      <c r="E1148" s="259" t="str">
        <f t="shared" si="17"/>
        <v>A9310011104523111</v>
      </c>
      <c r="F1148" s="260">
        <v>126000</v>
      </c>
      <c r="G1148" s="260">
        <v>16333.04</v>
      </c>
    </row>
    <row r="1149" spans="1:7" x14ac:dyDescent="0.2">
      <c r="A1149" s="259" t="s">
        <v>781</v>
      </c>
      <c r="B1149" s="259" t="s">
        <v>811</v>
      </c>
      <c r="C1149" s="259" t="s">
        <v>101</v>
      </c>
      <c r="D1149" s="259" t="s">
        <v>887</v>
      </c>
      <c r="E1149" s="259" t="str">
        <f t="shared" si="17"/>
        <v>A9310011104523112</v>
      </c>
      <c r="F1149" s="260">
        <v>1100</v>
      </c>
      <c r="G1149" s="260">
        <v>0</v>
      </c>
    </row>
    <row r="1150" spans="1:7" x14ac:dyDescent="0.2">
      <c r="A1150" s="259" t="s">
        <v>781</v>
      </c>
      <c r="B1150" s="259" t="s">
        <v>811</v>
      </c>
      <c r="C1150" s="259" t="s">
        <v>101</v>
      </c>
      <c r="D1150" s="259" t="s">
        <v>528</v>
      </c>
      <c r="E1150" s="259" t="str">
        <f t="shared" si="17"/>
        <v>A9310011104523113</v>
      </c>
      <c r="F1150" s="260">
        <v>300</v>
      </c>
      <c r="G1150" s="260">
        <v>0</v>
      </c>
    </row>
    <row r="1151" spans="1:7" x14ac:dyDescent="0.2">
      <c r="A1151" s="259" t="s">
        <v>781</v>
      </c>
      <c r="B1151" s="259" t="s">
        <v>811</v>
      </c>
      <c r="C1151" s="259" t="s">
        <v>101</v>
      </c>
      <c r="D1151" s="259" t="s">
        <v>529</v>
      </c>
      <c r="E1151" s="259" t="str">
        <f t="shared" si="17"/>
        <v>A9310011104523121</v>
      </c>
      <c r="F1151" s="260">
        <v>4200</v>
      </c>
      <c r="G1151" s="260">
        <v>2000</v>
      </c>
    </row>
    <row r="1152" spans="1:7" x14ac:dyDescent="0.2">
      <c r="A1152" s="259" t="s">
        <v>781</v>
      </c>
      <c r="B1152" s="259" t="s">
        <v>811</v>
      </c>
      <c r="C1152" s="259" t="s">
        <v>101</v>
      </c>
      <c r="D1152" s="259" t="s">
        <v>530</v>
      </c>
      <c r="E1152" s="259" t="str">
        <f t="shared" si="17"/>
        <v>A9310011104523132</v>
      </c>
      <c r="F1152" s="260">
        <v>24000</v>
      </c>
      <c r="G1152" s="260">
        <v>5042.49</v>
      </c>
    </row>
    <row r="1153" spans="1:7" x14ac:dyDescent="0.2">
      <c r="A1153" s="259" t="s">
        <v>781</v>
      </c>
      <c r="B1153" s="259" t="s">
        <v>811</v>
      </c>
      <c r="C1153" s="259" t="s">
        <v>101</v>
      </c>
      <c r="D1153" s="259" t="s">
        <v>535</v>
      </c>
      <c r="E1153" s="259" t="str">
        <f t="shared" si="17"/>
        <v>A9310011104523223</v>
      </c>
      <c r="F1153" s="260">
        <v>2000</v>
      </c>
      <c r="G1153" s="260">
        <v>0</v>
      </c>
    </row>
    <row r="1154" spans="1:7" x14ac:dyDescent="0.2">
      <c r="A1154" s="259" t="s">
        <v>781</v>
      </c>
      <c r="B1154" s="259" t="s">
        <v>811</v>
      </c>
      <c r="C1154" s="259" t="s">
        <v>101</v>
      </c>
      <c r="D1154" s="259" t="s">
        <v>537</v>
      </c>
      <c r="E1154" s="259" t="str">
        <f t="shared" si="17"/>
        <v>A9310011104523231</v>
      </c>
      <c r="F1154" s="260">
        <v>200</v>
      </c>
      <c r="G1154" s="260">
        <v>0</v>
      </c>
    </row>
    <row r="1155" spans="1:7" x14ac:dyDescent="0.2">
      <c r="A1155" s="259" t="s">
        <v>781</v>
      </c>
      <c r="B1155" s="259" t="s">
        <v>811</v>
      </c>
      <c r="C1155" s="259" t="s">
        <v>101</v>
      </c>
      <c r="D1155" s="259" t="s">
        <v>511</v>
      </c>
      <c r="E1155" s="259" t="str">
        <f t="shared" ref="E1155:E1218" si="18">CONCATENATE(A1155,B1155,C1155,D1155)</f>
        <v>A9310011104523237</v>
      </c>
      <c r="F1155" s="260">
        <v>2000</v>
      </c>
      <c r="G1155" s="260">
        <v>0</v>
      </c>
    </row>
    <row r="1156" spans="1:7" x14ac:dyDescent="0.2">
      <c r="A1156" s="259" t="s">
        <v>781</v>
      </c>
      <c r="B1156" s="259" t="s">
        <v>811</v>
      </c>
      <c r="C1156" s="259" t="s">
        <v>101</v>
      </c>
      <c r="D1156" s="259" t="s">
        <v>543</v>
      </c>
      <c r="E1156" s="259" t="str">
        <f t="shared" si="18"/>
        <v>A9310011104523238</v>
      </c>
      <c r="F1156" s="260">
        <v>1000</v>
      </c>
      <c r="G1156" s="260">
        <v>0</v>
      </c>
    </row>
    <row r="1157" spans="1:7" x14ac:dyDescent="0.2">
      <c r="A1157" s="259" t="s">
        <v>781</v>
      </c>
      <c r="B1157" s="259" t="s">
        <v>811</v>
      </c>
      <c r="C1157" s="259" t="s">
        <v>101</v>
      </c>
      <c r="D1157" s="259" t="s">
        <v>546</v>
      </c>
      <c r="E1157" s="259" t="str">
        <f t="shared" si="18"/>
        <v>A9310011104523291</v>
      </c>
      <c r="F1157" s="260">
        <v>13000</v>
      </c>
      <c r="G1157" s="260">
        <v>1119.0899999999999</v>
      </c>
    </row>
    <row r="1158" spans="1:7" x14ac:dyDescent="0.2">
      <c r="A1158" s="259" t="s">
        <v>781</v>
      </c>
      <c r="B1158" s="259" t="s">
        <v>811</v>
      </c>
      <c r="C1158" s="259" t="s">
        <v>101</v>
      </c>
      <c r="D1158" s="259" t="s">
        <v>818</v>
      </c>
      <c r="E1158" s="259" t="str">
        <f t="shared" si="18"/>
        <v>A9310011104523294</v>
      </c>
      <c r="F1158" s="260">
        <v>13300</v>
      </c>
      <c r="G1158" s="260">
        <v>0</v>
      </c>
    </row>
    <row r="1159" spans="1:7" x14ac:dyDescent="0.2">
      <c r="A1159" s="259" t="s">
        <v>782</v>
      </c>
      <c r="B1159" s="259" t="s">
        <v>811</v>
      </c>
      <c r="C1159" s="259" t="s">
        <v>101</v>
      </c>
      <c r="D1159" s="259" t="s">
        <v>538</v>
      </c>
      <c r="E1159" s="259" t="str">
        <f t="shared" si="18"/>
        <v>A9310021104523232</v>
      </c>
      <c r="F1159" s="260">
        <v>345000</v>
      </c>
      <c r="G1159" s="260">
        <v>191257.76</v>
      </c>
    </row>
    <row r="1160" spans="1:7" x14ac:dyDescent="0.2">
      <c r="A1160" s="259" t="s">
        <v>782</v>
      </c>
      <c r="B1160" s="259" t="s">
        <v>811</v>
      </c>
      <c r="C1160" s="259" t="s">
        <v>101</v>
      </c>
      <c r="D1160" s="259" t="s">
        <v>511</v>
      </c>
      <c r="E1160" s="259" t="str">
        <f t="shared" si="18"/>
        <v>A9310021104523237</v>
      </c>
      <c r="F1160" s="260">
        <v>90000</v>
      </c>
      <c r="G1160" s="260">
        <v>32487.87</v>
      </c>
    </row>
    <row r="1161" spans="1:7" x14ac:dyDescent="0.2">
      <c r="A1161" s="259" t="s">
        <v>782</v>
      </c>
      <c r="B1161" s="259" t="s">
        <v>811</v>
      </c>
      <c r="C1161" s="259" t="s">
        <v>101</v>
      </c>
      <c r="D1161" s="259" t="s">
        <v>846</v>
      </c>
      <c r="E1161" s="259" t="str">
        <f t="shared" si="18"/>
        <v>A9310021104524214</v>
      </c>
      <c r="F1161" s="260">
        <v>3866092</v>
      </c>
      <c r="G1161" s="260">
        <v>768568.87</v>
      </c>
    </row>
    <row r="1162" spans="1:7" x14ac:dyDescent="0.2">
      <c r="A1162" s="259" t="s">
        <v>782</v>
      </c>
      <c r="B1162" s="259" t="s">
        <v>811</v>
      </c>
      <c r="C1162" s="259" t="s">
        <v>101</v>
      </c>
      <c r="D1162" s="259" t="s">
        <v>828</v>
      </c>
      <c r="E1162" s="259" t="str">
        <f t="shared" si="18"/>
        <v>A9310021104524511</v>
      </c>
      <c r="F1162" s="260">
        <v>13000</v>
      </c>
      <c r="G1162" s="260">
        <v>0</v>
      </c>
    </row>
    <row r="1163" spans="1:7" x14ac:dyDescent="0.2">
      <c r="A1163" s="259" t="s">
        <v>782</v>
      </c>
      <c r="B1163" s="259" t="s">
        <v>811</v>
      </c>
      <c r="C1163" s="259" t="s">
        <v>101</v>
      </c>
      <c r="D1163" s="259" t="s">
        <v>854</v>
      </c>
      <c r="E1163" s="259" t="str">
        <f t="shared" si="18"/>
        <v>A9310021104524521</v>
      </c>
      <c r="F1163" s="260">
        <v>1000</v>
      </c>
      <c r="G1163" s="260">
        <v>0</v>
      </c>
    </row>
    <row r="1164" spans="1:7" x14ac:dyDescent="0.2">
      <c r="A1164" s="259" t="s">
        <v>782</v>
      </c>
      <c r="B1164" s="259" t="s">
        <v>811</v>
      </c>
      <c r="C1164" s="259" t="s">
        <v>101</v>
      </c>
      <c r="D1164" s="259" t="s">
        <v>829</v>
      </c>
      <c r="E1164" s="259" t="str">
        <f t="shared" si="18"/>
        <v>A9310021104524531</v>
      </c>
      <c r="F1164" s="260">
        <v>1000</v>
      </c>
      <c r="G1164" s="260">
        <v>0</v>
      </c>
    </row>
    <row r="1165" spans="1:7" x14ac:dyDescent="0.2">
      <c r="A1165" s="259" t="s">
        <v>871</v>
      </c>
      <c r="B1165" s="259" t="s">
        <v>856</v>
      </c>
      <c r="C1165" s="259" t="s">
        <v>872</v>
      </c>
      <c r="D1165" s="259" t="s">
        <v>893</v>
      </c>
      <c r="E1165" s="259" t="str">
        <f t="shared" si="18"/>
        <v>4388886421</v>
      </c>
      <c r="F1165" s="260">
        <v>0</v>
      </c>
      <c r="G1165" s="260">
        <v>-19028.990000000002</v>
      </c>
    </row>
    <row r="1166" spans="1:7" x14ac:dyDescent="0.2">
      <c r="A1166" s="259" t="s">
        <v>871</v>
      </c>
      <c r="B1166" s="259" t="s">
        <v>856</v>
      </c>
      <c r="C1166" s="259" t="s">
        <v>872</v>
      </c>
      <c r="D1166" s="259" t="s">
        <v>894</v>
      </c>
      <c r="E1166" s="259" t="str">
        <f t="shared" si="18"/>
        <v>4388886514</v>
      </c>
      <c r="F1166" s="260">
        <v>0</v>
      </c>
      <c r="G1166" s="260">
        <v>-28767.599999999999</v>
      </c>
    </row>
    <row r="1167" spans="1:7" x14ac:dyDescent="0.2">
      <c r="A1167" s="259" t="s">
        <v>781</v>
      </c>
      <c r="B1167" s="259" t="s">
        <v>856</v>
      </c>
      <c r="C1167" s="259" t="s">
        <v>101</v>
      </c>
      <c r="D1167" s="259" t="s">
        <v>526</v>
      </c>
      <c r="E1167" s="259" t="str">
        <f t="shared" si="18"/>
        <v>A9310014304523111</v>
      </c>
      <c r="F1167" s="260">
        <v>126000</v>
      </c>
      <c r="G1167" s="260">
        <v>110743.77</v>
      </c>
    </row>
    <row r="1168" spans="1:7" x14ac:dyDescent="0.2">
      <c r="A1168" s="259" t="s">
        <v>781</v>
      </c>
      <c r="B1168" s="259" t="s">
        <v>856</v>
      </c>
      <c r="C1168" s="259" t="s">
        <v>101</v>
      </c>
      <c r="D1168" s="259" t="s">
        <v>887</v>
      </c>
      <c r="E1168" s="259" t="str">
        <f t="shared" si="18"/>
        <v>A9310014304523112</v>
      </c>
      <c r="F1168" s="260">
        <v>2180</v>
      </c>
      <c r="G1168" s="260">
        <v>0</v>
      </c>
    </row>
    <row r="1169" spans="1:7" x14ac:dyDescent="0.2">
      <c r="A1169" s="259" t="s">
        <v>781</v>
      </c>
      <c r="B1169" s="259" t="s">
        <v>856</v>
      </c>
      <c r="C1169" s="259" t="s">
        <v>101</v>
      </c>
      <c r="D1169" s="259" t="s">
        <v>528</v>
      </c>
      <c r="E1169" s="259" t="str">
        <f t="shared" si="18"/>
        <v>A9310014304523113</v>
      </c>
      <c r="F1169" s="260">
        <v>300</v>
      </c>
      <c r="G1169" s="260">
        <v>0</v>
      </c>
    </row>
    <row r="1170" spans="1:7" x14ac:dyDescent="0.2">
      <c r="A1170" s="259" t="s">
        <v>781</v>
      </c>
      <c r="B1170" s="259" t="s">
        <v>856</v>
      </c>
      <c r="C1170" s="259" t="s">
        <v>101</v>
      </c>
      <c r="D1170" s="259" t="s">
        <v>529</v>
      </c>
      <c r="E1170" s="259" t="str">
        <f t="shared" si="18"/>
        <v>A9310014304523121</v>
      </c>
      <c r="F1170" s="260">
        <v>8400</v>
      </c>
      <c r="G1170" s="260">
        <v>220.72</v>
      </c>
    </row>
    <row r="1171" spans="1:7" x14ac:dyDescent="0.2">
      <c r="A1171" s="259" t="s">
        <v>781</v>
      </c>
      <c r="B1171" s="259" t="s">
        <v>856</v>
      </c>
      <c r="C1171" s="259" t="s">
        <v>101</v>
      </c>
      <c r="D1171" s="259" t="s">
        <v>530</v>
      </c>
      <c r="E1171" s="259" t="str">
        <f t="shared" si="18"/>
        <v>A9310014304523132</v>
      </c>
      <c r="F1171" s="260">
        <v>14000</v>
      </c>
      <c r="G1171" s="260">
        <v>15956.26</v>
      </c>
    </row>
    <row r="1172" spans="1:7" x14ac:dyDescent="0.2">
      <c r="A1172" s="259" t="s">
        <v>781</v>
      </c>
      <c r="B1172" s="259" t="s">
        <v>856</v>
      </c>
      <c r="C1172" s="259" t="s">
        <v>101</v>
      </c>
      <c r="D1172" s="259" t="s">
        <v>510</v>
      </c>
      <c r="E1172" s="259" t="str">
        <f t="shared" si="18"/>
        <v>A9310014304523211</v>
      </c>
      <c r="F1172" s="260">
        <v>5000</v>
      </c>
      <c r="G1172" s="260">
        <v>2936.51</v>
      </c>
    </row>
    <row r="1173" spans="1:7" x14ac:dyDescent="0.2">
      <c r="A1173" s="259" t="s">
        <v>781</v>
      </c>
      <c r="B1173" s="259" t="s">
        <v>856</v>
      </c>
      <c r="C1173" s="259" t="s">
        <v>101</v>
      </c>
      <c r="D1173" s="259" t="s">
        <v>531</v>
      </c>
      <c r="E1173" s="259" t="str">
        <f t="shared" si="18"/>
        <v>A9310014304523212</v>
      </c>
      <c r="F1173" s="260">
        <v>8000</v>
      </c>
      <c r="G1173" s="260">
        <v>3550.52</v>
      </c>
    </row>
    <row r="1174" spans="1:7" x14ac:dyDescent="0.2">
      <c r="A1174" s="259" t="s">
        <v>781</v>
      </c>
      <c r="B1174" s="259" t="s">
        <v>856</v>
      </c>
      <c r="C1174" s="259" t="s">
        <v>101</v>
      </c>
      <c r="D1174" s="259" t="s">
        <v>532</v>
      </c>
      <c r="E1174" s="259" t="str">
        <f t="shared" si="18"/>
        <v>A9310014304523213</v>
      </c>
      <c r="F1174" s="260">
        <v>3000</v>
      </c>
      <c r="G1174" s="260">
        <v>1055.2</v>
      </c>
    </row>
    <row r="1175" spans="1:7" x14ac:dyDescent="0.2">
      <c r="A1175" s="259" t="s">
        <v>781</v>
      </c>
      <c r="B1175" s="259" t="s">
        <v>856</v>
      </c>
      <c r="C1175" s="259" t="s">
        <v>101</v>
      </c>
      <c r="D1175" s="259" t="s">
        <v>533</v>
      </c>
      <c r="E1175" s="259" t="str">
        <f t="shared" si="18"/>
        <v>A9310014304523214</v>
      </c>
      <c r="F1175" s="260">
        <v>8000</v>
      </c>
      <c r="G1175" s="260">
        <v>4700</v>
      </c>
    </row>
    <row r="1176" spans="1:7" x14ac:dyDescent="0.2">
      <c r="A1176" s="259" t="s">
        <v>781</v>
      </c>
      <c r="B1176" s="259" t="s">
        <v>856</v>
      </c>
      <c r="C1176" s="259" t="s">
        <v>101</v>
      </c>
      <c r="D1176" s="259" t="s">
        <v>534</v>
      </c>
      <c r="E1176" s="259" t="str">
        <f t="shared" si="18"/>
        <v>A9310014304523221</v>
      </c>
      <c r="F1176" s="260">
        <v>6600</v>
      </c>
      <c r="G1176" s="260">
        <v>2035.83</v>
      </c>
    </row>
    <row r="1177" spans="1:7" x14ac:dyDescent="0.2">
      <c r="A1177" s="259" t="s">
        <v>781</v>
      </c>
      <c r="B1177" s="259" t="s">
        <v>856</v>
      </c>
      <c r="C1177" s="259" t="s">
        <v>101</v>
      </c>
      <c r="D1177" s="259" t="s">
        <v>535</v>
      </c>
      <c r="E1177" s="259" t="str">
        <f t="shared" si="18"/>
        <v>A9310014304523223</v>
      </c>
      <c r="F1177" s="260">
        <v>24000</v>
      </c>
      <c r="G1177" s="260">
        <v>15332.79</v>
      </c>
    </row>
    <row r="1178" spans="1:7" x14ac:dyDescent="0.2">
      <c r="A1178" s="259" t="s">
        <v>781</v>
      </c>
      <c r="B1178" s="259" t="s">
        <v>856</v>
      </c>
      <c r="C1178" s="259" t="s">
        <v>101</v>
      </c>
      <c r="D1178" s="259" t="s">
        <v>570</v>
      </c>
      <c r="E1178" s="259" t="str">
        <f t="shared" si="18"/>
        <v>A9310014304523224</v>
      </c>
      <c r="F1178" s="260">
        <v>2600</v>
      </c>
      <c r="G1178" s="260">
        <v>3720.45</v>
      </c>
    </row>
    <row r="1179" spans="1:7" x14ac:dyDescent="0.2">
      <c r="A1179" s="259" t="s">
        <v>781</v>
      </c>
      <c r="B1179" s="259" t="s">
        <v>856</v>
      </c>
      <c r="C1179" s="259" t="s">
        <v>101</v>
      </c>
      <c r="D1179" s="259" t="s">
        <v>536</v>
      </c>
      <c r="E1179" s="259" t="str">
        <f t="shared" si="18"/>
        <v>A9310014304523225</v>
      </c>
      <c r="F1179" s="260">
        <v>2000</v>
      </c>
      <c r="G1179" s="260">
        <v>587.02</v>
      </c>
    </row>
    <row r="1180" spans="1:7" x14ac:dyDescent="0.2">
      <c r="A1180" s="259" t="s">
        <v>781</v>
      </c>
      <c r="B1180" s="259" t="s">
        <v>856</v>
      </c>
      <c r="C1180" s="259" t="s">
        <v>101</v>
      </c>
      <c r="D1180" s="259" t="s">
        <v>571</v>
      </c>
      <c r="E1180" s="259" t="str">
        <f t="shared" si="18"/>
        <v>A9310014304523227</v>
      </c>
      <c r="F1180" s="260">
        <v>200</v>
      </c>
      <c r="G1180" s="260">
        <v>0</v>
      </c>
    </row>
    <row r="1181" spans="1:7" x14ac:dyDescent="0.2">
      <c r="A1181" s="259" t="s">
        <v>781</v>
      </c>
      <c r="B1181" s="259" t="s">
        <v>856</v>
      </c>
      <c r="C1181" s="259" t="s">
        <v>101</v>
      </c>
      <c r="D1181" s="259" t="s">
        <v>537</v>
      </c>
      <c r="E1181" s="259" t="str">
        <f t="shared" si="18"/>
        <v>A9310014304523231</v>
      </c>
      <c r="F1181" s="260">
        <v>2600</v>
      </c>
      <c r="G1181" s="260">
        <v>1689.59</v>
      </c>
    </row>
    <row r="1182" spans="1:7" x14ac:dyDescent="0.2">
      <c r="A1182" s="259" t="s">
        <v>781</v>
      </c>
      <c r="B1182" s="259" t="s">
        <v>856</v>
      </c>
      <c r="C1182" s="259" t="s">
        <v>101</v>
      </c>
      <c r="D1182" s="259" t="s">
        <v>538</v>
      </c>
      <c r="E1182" s="259" t="str">
        <f t="shared" si="18"/>
        <v>A9310014304523232</v>
      </c>
      <c r="F1182" s="260">
        <v>11000</v>
      </c>
      <c r="G1182" s="260">
        <v>3447.05</v>
      </c>
    </row>
    <row r="1183" spans="1:7" x14ac:dyDescent="0.2">
      <c r="A1183" s="259" t="s">
        <v>781</v>
      </c>
      <c r="B1183" s="259" t="s">
        <v>856</v>
      </c>
      <c r="C1183" s="259" t="s">
        <v>101</v>
      </c>
      <c r="D1183" s="259" t="s">
        <v>539</v>
      </c>
      <c r="E1183" s="259" t="str">
        <f t="shared" si="18"/>
        <v>A9310014304523233</v>
      </c>
      <c r="F1183" s="260">
        <v>2000</v>
      </c>
      <c r="G1183" s="260">
        <v>1145.4000000000001</v>
      </c>
    </row>
    <row r="1184" spans="1:7" x14ac:dyDescent="0.2">
      <c r="A1184" s="259" t="s">
        <v>781</v>
      </c>
      <c r="B1184" s="259" t="s">
        <v>856</v>
      </c>
      <c r="C1184" s="259" t="s">
        <v>101</v>
      </c>
      <c r="D1184" s="259" t="s">
        <v>540</v>
      </c>
      <c r="E1184" s="259" t="str">
        <f t="shared" si="18"/>
        <v>A9310014304523234</v>
      </c>
      <c r="F1184" s="260">
        <v>3000</v>
      </c>
      <c r="G1184" s="260">
        <v>1698.87</v>
      </c>
    </row>
    <row r="1185" spans="1:7" x14ac:dyDescent="0.2">
      <c r="A1185" s="259" t="s">
        <v>781</v>
      </c>
      <c r="B1185" s="259" t="s">
        <v>856</v>
      </c>
      <c r="C1185" s="259" t="s">
        <v>101</v>
      </c>
      <c r="D1185" s="259" t="s">
        <v>541</v>
      </c>
      <c r="E1185" s="259" t="str">
        <f t="shared" si="18"/>
        <v>A9310014304523235</v>
      </c>
      <c r="F1185" s="260">
        <v>500</v>
      </c>
      <c r="G1185" s="260">
        <v>809.4</v>
      </c>
    </row>
    <row r="1186" spans="1:7" x14ac:dyDescent="0.2">
      <c r="A1186" s="259" t="s">
        <v>781</v>
      </c>
      <c r="B1186" s="259" t="s">
        <v>856</v>
      </c>
      <c r="C1186" s="259" t="s">
        <v>101</v>
      </c>
      <c r="D1186" s="259" t="s">
        <v>542</v>
      </c>
      <c r="E1186" s="259" t="str">
        <f t="shared" si="18"/>
        <v>A9310014304523236</v>
      </c>
      <c r="F1186" s="260">
        <v>1400</v>
      </c>
      <c r="G1186" s="260">
        <v>0</v>
      </c>
    </row>
    <row r="1187" spans="1:7" x14ac:dyDescent="0.2">
      <c r="A1187" s="259" t="s">
        <v>781</v>
      </c>
      <c r="B1187" s="259" t="s">
        <v>856</v>
      </c>
      <c r="C1187" s="259" t="s">
        <v>101</v>
      </c>
      <c r="D1187" s="259" t="s">
        <v>511</v>
      </c>
      <c r="E1187" s="259" t="str">
        <f t="shared" si="18"/>
        <v>A9310014304523237</v>
      </c>
      <c r="F1187" s="260">
        <v>10000</v>
      </c>
      <c r="G1187" s="260">
        <v>500</v>
      </c>
    </row>
    <row r="1188" spans="1:7" x14ac:dyDescent="0.2">
      <c r="A1188" s="259" t="s">
        <v>781</v>
      </c>
      <c r="B1188" s="259" t="s">
        <v>856</v>
      </c>
      <c r="C1188" s="259" t="s">
        <v>101</v>
      </c>
      <c r="D1188" s="259" t="s">
        <v>543</v>
      </c>
      <c r="E1188" s="259" t="str">
        <f t="shared" si="18"/>
        <v>A9310014304523238</v>
      </c>
      <c r="F1188" s="260">
        <v>6000</v>
      </c>
      <c r="G1188" s="260">
        <v>3116.34</v>
      </c>
    </row>
    <row r="1189" spans="1:7" x14ac:dyDescent="0.2">
      <c r="A1189" s="259" t="s">
        <v>781</v>
      </c>
      <c r="B1189" s="259" t="s">
        <v>856</v>
      </c>
      <c r="C1189" s="259" t="s">
        <v>101</v>
      </c>
      <c r="D1189" s="259" t="s">
        <v>544</v>
      </c>
      <c r="E1189" s="259" t="str">
        <f t="shared" si="18"/>
        <v>A9310014304523239</v>
      </c>
      <c r="F1189" s="260">
        <v>6000</v>
      </c>
      <c r="G1189" s="260">
        <v>5455.6</v>
      </c>
    </row>
    <row r="1190" spans="1:7" x14ac:dyDescent="0.2">
      <c r="A1190" s="259" t="s">
        <v>781</v>
      </c>
      <c r="B1190" s="259" t="s">
        <v>856</v>
      </c>
      <c r="C1190" s="259" t="s">
        <v>101</v>
      </c>
      <c r="D1190" s="259" t="s">
        <v>546</v>
      </c>
      <c r="E1190" s="259" t="str">
        <f t="shared" si="18"/>
        <v>A9310014304523291</v>
      </c>
      <c r="F1190" s="260">
        <v>9000</v>
      </c>
      <c r="G1190" s="260">
        <v>8733.1299999999992</v>
      </c>
    </row>
    <row r="1191" spans="1:7" x14ac:dyDescent="0.2">
      <c r="A1191" s="259" t="s">
        <v>781</v>
      </c>
      <c r="B1191" s="259" t="s">
        <v>856</v>
      </c>
      <c r="C1191" s="259" t="s">
        <v>101</v>
      </c>
      <c r="D1191" s="259" t="s">
        <v>547</v>
      </c>
      <c r="E1191" s="259" t="str">
        <f t="shared" si="18"/>
        <v>A9310014304523292</v>
      </c>
      <c r="F1191" s="260">
        <v>3500</v>
      </c>
      <c r="G1191" s="260">
        <v>1319.1</v>
      </c>
    </row>
    <row r="1192" spans="1:7" x14ac:dyDescent="0.2">
      <c r="A1192" s="259" t="s">
        <v>781</v>
      </c>
      <c r="B1192" s="259" t="s">
        <v>856</v>
      </c>
      <c r="C1192" s="259" t="s">
        <v>101</v>
      </c>
      <c r="D1192" s="259" t="s">
        <v>548</v>
      </c>
      <c r="E1192" s="259" t="str">
        <f t="shared" si="18"/>
        <v>A9310014304523293</v>
      </c>
      <c r="F1192" s="260">
        <v>2000</v>
      </c>
      <c r="G1192" s="260">
        <v>685.13</v>
      </c>
    </row>
    <row r="1193" spans="1:7" x14ac:dyDescent="0.2">
      <c r="A1193" s="259" t="s">
        <v>781</v>
      </c>
      <c r="B1193" s="259" t="s">
        <v>856</v>
      </c>
      <c r="C1193" s="259" t="s">
        <v>101</v>
      </c>
      <c r="D1193" s="259" t="s">
        <v>818</v>
      </c>
      <c r="E1193" s="259" t="str">
        <f t="shared" si="18"/>
        <v>A9310014304523294</v>
      </c>
      <c r="F1193" s="260">
        <v>150</v>
      </c>
      <c r="G1193" s="260">
        <v>20</v>
      </c>
    </row>
    <row r="1194" spans="1:7" x14ac:dyDescent="0.2">
      <c r="A1194" s="259" t="s">
        <v>781</v>
      </c>
      <c r="B1194" s="259" t="s">
        <v>856</v>
      </c>
      <c r="C1194" s="259" t="s">
        <v>101</v>
      </c>
      <c r="D1194" s="259" t="s">
        <v>549</v>
      </c>
      <c r="E1194" s="259" t="str">
        <f t="shared" si="18"/>
        <v>A9310014304523295</v>
      </c>
      <c r="F1194" s="260">
        <v>700</v>
      </c>
      <c r="G1194" s="260">
        <v>314.08</v>
      </c>
    </row>
    <row r="1195" spans="1:7" x14ac:dyDescent="0.2">
      <c r="A1195" s="259" t="s">
        <v>781</v>
      </c>
      <c r="B1195" s="259" t="s">
        <v>856</v>
      </c>
      <c r="C1195" s="259" t="s">
        <v>101</v>
      </c>
      <c r="D1195" s="259" t="s">
        <v>812</v>
      </c>
      <c r="E1195" s="259" t="str">
        <f t="shared" si="18"/>
        <v>A9310014304523296</v>
      </c>
      <c r="F1195" s="260">
        <v>3000</v>
      </c>
      <c r="G1195" s="260">
        <v>0</v>
      </c>
    </row>
    <row r="1196" spans="1:7" x14ac:dyDescent="0.2">
      <c r="A1196" s="259" t="s">
        <v>781</v>
      </c>
      <c r="B1196" s="259" t="s">
        <v>856</v>
      </c>
      <c r="C1196" s="259" t="s">
        <v>101</v>
      </c>
      <c r="D1196" s="259" t="s">
        <v>550</v>
      </c>
      <c r="E1196" s="259" t="str">
        <f t="shared" si="18"/>
        <v>A9310014304523299</v>
      </c>
      <c r="F1196" s="260">
        <v>150</v>
      </c>
      <c r="G1196" s="260">
        <v>0</v>
      </c>
    </row>
    <row r="1197" spans="1:7" x14ac:dyDescent="0.2">
      <c r="A1197" s="259" t="s">
        <v>781</v>
      </c>
      <c r="B1197" s="259" t="s">
        <v>856</v>
      </c>
      <c r="C1197" s="259" t="s">
        <v>101</v>
      </c>
      <c r="D1197" s="259" t="s">
        <v>551</v>
      </c>
      <c r="E1197" s="259" t="str">
        <f t="shared" si="18"/>
        <v>A9310014304523431</v>
      </c>
      <c r="F1197" s="260">
        <v>150</v>
      </c>
      <c r="G1197" s="260">
        <v>134.41999999999999</v>
      </c>
    </row>
    <row r="1198" spans="1:7" x14ac:dyDescent="0.2">
      <c r="A1198" s="259" t="s">
        <v>781</v>
      </c>
      <c r="B1198" s="259" t="s">
        <v>856</v>
      </c>
      <c r="C1198" s="259" t="s">
        <v>101</v>
      </c>
      <c r="D1198" s="259" t="s">
        <v>813</v>
      </c>
      <c r="E1198" s="259" t="str">
        <f t="shared" si="18"/>
        <v>A9310014304523433</v>
      </c>
      <c r="F1198" s="260">
        <v>150</v>
      </c>
      <c r="G1198" s="260">
        <v>0</v>
      </c>
    </row>
    <row r="1199" spans="1:7" x14ac:dyDescent="0.2">
      <c r="A1199" s="259" t="s">
        <v>781</v>
      </c>
      <c r="B1199" s="259" t="s">
        <v>856</v>
      </c>
      <c r="C1199" s="259" t="s">
        <v>101</v>
      </c>
      <c r="D1199" s="259" t="s">
        <v>819</v>
      </c>
      <c r="E1199" s="259" t="str">
        <f t="shared" si="18"/>
        <v>A9310014304523434</v>
      </c>
      <c r="F1199" s="260">
        <v>150</v>
      </c>
      <c r="G1199" s="260">
        <v>0</v>
      </c>
    </row>
    <row r="1200" spans="1:7" x14ac:dyDescent="0.2">
      <c r="A1200" s="259" t="s">
        <v>781</v>
      </c>
      <c r="B1200" s="259" t="s">
        <v>856</v>
      </c>
      <c r="C1200" s="259" t="s">
        <v>101</v>
      </c>
      <c r="D1200" s="259" t="s">
        <v>552</v>
      </c>
      <c r="E1200" s="259" t="str">
        <f t="shared" si="18"/>
        <v>A9310014304524221</v>
      </c>
      <c r="F1200" s="260">
        <v>3500</v>
      </c>
      <c r="G1200" s="260">
        <v>0</v>
      </c>
    </row>
    <row r="1201" spans="1:7" x14ac:dyDescent="0.2">
      <c r="A1201" s="259" t="s">
        <v>781</v>
      </c>
      <c r="B1201" s="259" t="s">
        <v>856</v>
      </c>
      <c r="C1201" s="259" t="s">
        <v>101</v>
      </c>
      <c r="D1201" s="259" t="s">
        <v>559</v>
      </c>
      <c r="E1201" s="259" t="str">
        <f t="shared" si="18"/>
        <v>A9310014304524222</v>
      </c>
      <c r="F1201" s="260">
        <v>3000</v>
      </c>
      <c r="G1201" s="260">
        <v>0</v>
      </c>
    </row>
    <row r="1202" spans="1:7" x14ac:dyDescent="0.2">
      <c r="A1202" s="259" t="s">
        <v>781</v>
      </c>
      <c r="B1202" s="259" t="s">
        <v>856</v>
      </c>
      <c r="C1202" s="259" t="s">
        <v>101</v>
      </c>
      <c r="D1202" s="259" t="s">
        <v>822</v>
      </c>
      <c r="E1202" s="259" t="str">
        <f t="shared" si="18"/>
        <v>A9310014304524223</v>
      </c>
      <c r="F1202" s="260">
        <v>150</v>
      </c>
      <c r="G1202" s="260">
        <v>0</v>
      </c>
    </row>
    <row r="1203" spans="1:7" x14ac:dyDescent="0.2">
      <c r="A1203" s="259" t="s">
        <v>781</v>
      </c>
      <c r="B1203" s="259" t="s">
        <v>856</v>
      </c>
      <c r="C1203" s="259" t="s">
        <v>101</v>
      </c>
      <c r="D1203" s="259" t="s">
        <v>824</v>
      </c>
      <c r="E1203" s="259" t="str">
        <f t="shared" si="18"/>
        <v>A9310014304524227</v>
      </c>
      <c r="F1203" s="260">
        <v>150</v>
      </c>
      <c r="G1203" s="260">
        <v>427.28</v>
      </c>
    </row>
    <row r="1204" spans="1:7" x14ac:dyDescent="0.2">
      <c r="A1204" s="259" t="s">
        <v>782</v>
      </c>
      <c r="B1204" s="259" t="s">
        <v>861</v>
      </c>
      <c r="C1204" s="259" t="s">
        <v>101</v>
      </c>
      <c r="D1204" s="259" t="s">
        <v>846</v>
      </c>
      <c r="E1204" s="259" t="str">
        <f t="shared" si="18"/>
        <v>A9310025204524214</v>
      </c>
      <c r="F1204" s="260">
        <v>100000</v>
      </c>
      <c r="G1204" s="260">
        <v>0</v>
      </c>
    </row>
    <row r="1205" spans="1:7" x14ac:dyDescent="0.2">
      <c r="A1205" s="259" t="s">
        <v>774</v>
      </c>
      <c r="B1205" s="259" t="s">
        <v>811</v>
      </c>
      <c r="C1205" s="259" t="s">
        <v>101</v>
      </c>
      <c r="D1205" s="259" t="s">
        <v>526</v>
      </c>
      <c r="E1205" s="259" t="str">
        <f t="shared" si="18"/>
        <v>A9280011104523111</v>
      </c>
      <c r="F1205" s="260">
        <v>141062</v>
      </c>
      <c r="G1205" s="260">
        <v>41087.480000000003</v>
      </c>
    </row>
    <row r="1206" spans="1:7" x14ac:dyDescent="0.2">
      <c r="A1206" s="259" t="s">
        <v>774</v>
      </c>
      <c r="B1206" s="259" t="s">
        <v>811</v>
      </c>
      <c r="C1206" s="259" t="s">
        <v>101</v>
      </c>
      <c r="D1206" s="259" t="s">
        <v>528</v>
      </c>
      <c r="E1206" s="259" t="str">
        <f t="shared" si="18"/>
        <v>A9280011104523113</v>
      </c>
      <c r="F1206" s="260">
        <v>265</v>
      </c>
      <c r="G1206" s="260">
        <v>0</v>
      </c>
    </row>
    <row r="1207" spans="1:7" x14ac:dyDescent="0.2">
      <c r="A1207" s="259" t="s">
        <v>774</v>
      </c>
      <c r="B1207" s="259" t="s">
        <v>811</v>
      </c>
      <c r="C1207" s="259" t="s">
        <v>101</v>
      </c>
      <c r="D1207" s="259" t="s">
        <v>529</v>
      </c>
      <c r="E1207" s="259" t="str">
        <f t="shared" si="18"/>
        <v>A9280011104523121</v>
      </c>
      <c r="F1207" s="260">
        <v>8664</v>
      </c>
      <c r="G1207" s="260">
        <v>1600</v>
      </c>
    </row>
    <row r="1208" spans="1:7" x14ac:dyDescent="0.2">
      <c r="A1208" s="259" t="s">
        <v>774</v>
      </c>
      <c r="B1208" s="259" t="s">
        <v>811</v>
      </c>
      <c r="C1208" s="259" t="s">
        <v>101</v>
      </c>
      <c r="D1208" s="259" t="s">
        <v>530</v>
      </c>
      <c r="E1208" s="259" t="str">
        <f t="shared" si="18"/>
        <v>A9280011104523132</v>
      </c>
      <c r="F1208" s="260">
        <v>30265</v>
      </c>
      <c r="G1208" s="260">
        <v>6779.43</v>
      </c>
    </row>
    <row r="1209" spans="1:7" x14ac:dyDescent="0.2">
      <c r="A1209" s="259" t="s">
        <v>774</v>
      </c>
      <c r="B1209" s="259" t="s">
        <v>811</v>
      </c>
      <c r="C1209" s="259" t="s">
        <v>101</v>
      </c>
      <c r="D1209" s="259" t="s">
        <v>510</v>
      </c>
      <c r="E1209" s="259" t="str">
        <f t="shared" si="18"/>
        <v>A9280011104523211</v>
      </c>
      <c r="F1209" s="260">
        <v>6000</v>
      </c>
      <c r="G1209" s="260">
        <v>0</v>
      </c>
    </row>
    <row r="1210" spans="1:7" x14ac:dyDescent="0.2">
      <c r="A1210" s="259" t="s">
        <v>774</v>
      </c>
      <c r="B1210" s="259" t="s">
        <v>811</v>
      </c>
      <c r="C1210" s="259" t="s">
        <v>101</v>
      </c>
      <c r="D1210" s="259" t="s">
        <v>531</v>
      </c>
      <c r="E1210" s="259" t="str">
        <f t="shared" si="18"/>
        <v>A9280011104523212</v>
      </c>
      <c r="F1210" s="260">
        <v>2000</v>
      </c>
      <c r="G1210" s="260">
        <v>469.04</v>
      </c>
    </row>
    <row r="1211" spans="1:7" x14ac:dyDescent="0.2">
      <c r="A1211" s="259" t="s">
        <v>774</v>
      </c>
      <c r="B1211" s="259" t="s">
        <v>811</v>
      </c>
      <c r="C1211" s="259" t="s">
        <v>101</v>
      </c>
      <c r="D1211" s="259" t="s">
        <v>546</v>
      </c>
      <c r="E1211" s="259" t="str">
        <f t="shared" si="18"/>
        <v>A9280011104523291</v>
      </c>
      <c r="F1211" s="260">
        <v>23000</v>
      </c>
      <c r="G1211" s="260">
        <v>14860.4</v>
      </c>
    </row>
    <row r="1212" spans="1:7" x14ac:dyDescent="0.2">
      <c r="A1212" s="259" t="s">
        <v>774</v>
      </c>
      <c r="B1212" s="259" t="s">
        <v>811</v>
      </c>
      <c r="C1212" s="259" t="s">
        <v>101</v>
      </c>
      <c r="D1212" s="259" t="s">
        <v>550</v>
      </c>
      <c r="E1212" s="259" t="str">
        <f t="shared" si="18"/>
        <v>A9280011104523299</v>
      </c>
      <c r="F1212" s="260">
        <v>795</v>
      </c>
      <c r="G1212" s="260">
        <v>0</v>
      </c>
    </row>
    <row r="1213" spans="1:7" x14ac:dyDescent="0.2">
      <c r="A1213" s="259" t="s">
        <v>774</v>
      </c>
      <c r="B1213" s="259" t="s">
        <v>811</v>
      </c>
      <c r="C1213" s="259" t="s">
        <v>101</v>
      </c>
      <c r="D1213" s="259" t="s">
        <v>563</v>
      </c>
      <c r="E1213" s="259" t="str">
        <f t="shared" si="18"/>
        <v>A9280011104524231</v>
      </c>
      <c r="F1213" s="260">
        <v>35000</v>
      </c>
      <c r="G1213" s="260">
        <v>32947.5</v>
      </c>
    </row>
    <row r="1214" spans="1:7" x14ac:dyDescent="0.2">
      <c r="A1214" s="259" t="s">
        <v>775</v>
      </c>
      <c r="B1214" s="259" t="s">
        <v>811</v>
      </c>
      <c r="C1214" s="259" t="s">
        <v>101</v>
      </c>
      <c r="D1214" s="259" t="s">
        <v>538</v>
      </c>
      <c r="E1214" s="259" t="str">
        <f t="shared" si="18"/>
        <v>A9280021104523232</v>
      </c>
      <c r="F1214" s="260">
        <v>192448</v>
      </c>
      <c r="G1214" s="260">
        <v>50983.63</v>
      </c>
    </row>
    <row r="1215" spans="1:7" x14ac:dyDescent="0.2">
      <c r="A1215" s="259" t="s">
        <v>775</v>
      </c>
      <c r="B1215" s="259" t="s">
        <v>811</v>
      </c>
      <c r="C1215" s="259" t="s">
        <v>101</v>
      </c>
      <c r="D1215" s="259" t="s">
        <v>511</v>
      </c>
      <c r="E1215" s="259" t="str">
        <f t="shared" si="18"/>
        <v>A9280021104523237</v>
      </c>
      <c r="F1215" s="260">
        <v>255833</v>
      </c>
      <c r="G1215" s="260">
        <v>22018.47</v>
      </c>
    </row>
    <row r="1216" spans="1:7" x14ac:dyDescent="0.2">
      <c r="A1216" s="259" t="s">
        <v>775</v>
      </c>
      <c r="B1216" s="259" t="s">
        <v>811</v>
      </c>
      <c r="C1216" s="259" t="s">
        <v>101</v>
      </c>
      <c r="D1216" s="259" t="s">
        <v>890</v>
      </c>
      <c r="E1216" s="259" t="str">
        <f t="shared" si="18"/>
        <v>A9280021104524111</v>
      </c>
      <c r="F1216" s="260">
        <v>1</v>
      </c>
      <c r="G1216" s="260">
        <v>0</v>
      </c>
    </row>
    <row r="1217" spans="1:7" x14ac:dyDescent="0.2">
      <c r="A1217" s="259" t="s">
        <v>775</v>
      </c>
      <c r="B1217" s="259" t="s">
        <v>811</v>
      </c>
      <c r="C1217" s="259" t="s">
        <v>101</v>
      </c>
      <c r="D1217" s="259" t="s">
        <v>846</v>
      </c>
      <c r="E1217" s="259" t="str">
        <f t="shared" si="18"/>
        <v>A9280021104524214</v>
      </c>
      <c r="F1217" s="260">
        <v>4704399</v>
      </c>
      <c r="G1217" s="260">
        <v>1909388.34</v>
      </c>
    </row>
    <row r="1218" spans="1:7" x14ac:dyDescent="0.2">
      <c r="A1218" s="259" t="s">
        <v>775</v>
      </c>
      <c r="B1218" s="259" t="s">
        <v>811</v>
      </c>
      <c r="C1218" s="259" t="s">
        <v>101</v>
      </c>
      <c r="D1218" s="259" t="s">
        <v>552</v>
      </c>
      <c r="E1218" s="259" t="str">
        <f t="shared" si="18"/>
        <v>A9280021104524221</v>
      </c>
      <c r="F1218" s="260">
        <v>1</v>
      </c>
      <c r="G1218" s="260">
        <v>0</v>
      </c>
    </row>
    <row r="1219" spans="1:7" x14ac:dyDescent="0.2">
      <c r="A1219" s="259" t="s">
        <v>775</v>
      </c>
      <c r="B1219" s="259" t="s">
        <v>811</v>
      </c>
      <c r="C1219" s="259" t="s">
        <v>101</v>
      </c>
      <c r="D1219" s="259" t="s">
        <v>822</v>
      </c>
      <c r="E1219" s="259" t="str">
        <f t="shared" ref="E1219:E1282" si="19">CONCATENATE(A1219,B1219,C1219,D1219)</f>
        <v>A9280021104524223</v>
      </c>
      <c r="F1219" s="260">
        <v>5000</v>
      </c>
      <c r="G1219" s="260">
        <v>1809.5</v>
      </c>
    </row>
    <row r="1220" spans="1:7" x14ac:dyDescent="0.2">
      <c r="A1220" s="259" t="s">
        <v>775</v>
      </c>
      <c r="B1220" s="259" t="s">
        <v>811</v>
      </c>
      <c r="C1220" s="259" t="s">
        <v>101</v>
      </c>
      <c r="D1220" s="259" t="s">
        <v>824</v>
      </c>
      <c r="E1220" s="259" t="str">
        <f t="shared" si="19"/>
        <v>A9280021104524227</v>
      </c>
      <c r="F1220" s="260">
        <v>1</v>
      </c>
      <c r="G1220" s="260">
        <v>0</v>
      </c>
    </row>
    <row r="1221" spans="1:7" x14ac:dyDescent="0.2">
      <c r="A1221" s="259" t="s">
        <v>775</v>
      </c>
      <c r="B1221" s="259" t="s">
        <v>811</v>
      </c>
      <c r="C1221" s="259" t="s">
        <v>101</v>
      </c>
      <c r="D1221" s="259" t="s">
        <v>895</v>
      </c>
      <c r="E1221" s="259" t="str">
        <f t="shared" si="19"/>
        <v>A9280021104524264</v>
      </c>
      <c r="F1221" s="260">
        <v>90000</v>
      </c>
      <c r="G1221" s="260">
        <v>9966.16</v>
      </c>
    </row>
    <row r="1222" spans="1:7" x14ac:dyDescent="0.2">
      <c r="A1222" s="259" t="s">
        <v>775</v>
      </c>
      <c r="B1222" s="259" t="s">
        <v>811</v>
      </c>
      <c r="C1222" s="259" t="s">
        <v>101</v>
      </c>
      <c r="D1222" s="259" t="s">
        <v>828</v>
      </c>
      <c r="E1222" s="259" t="str">
        <f t="shared" si="19"/>
        <v>A9280021104524511</v>
      </c>
      <c r="F1222" s="260">
        <v>500000</v>
      </c>
      <c r="G1222" s="260">
        <v>0</v>
      </c>
    </row>
    <row r="1223" spans="1:7" x14ac:dyDescent="0.2">
      <c r="A1223" s="259" t="s">
        <v>778</v>
      </c>
      <c r="B1223" s="259" t="s">
        <v>811</v>
      </c>
      <c r="C1223" s="259" t="s">
        <v>101</v>
      </c>
      <c r="D1223" s="259" t="s">
        <v>539</v>
      </c>
      <c r="E1223" s="259" t="str">
        <f t="shared" si="19"/>
        <v>K9280051104523233</v>
      </c>
      <c r="F1223" s="260">
        <v>720</v>
      </c>
      <c r="G1223" s="260">
        <v>398.17</v>
      </c>
    </row>
    <row r="1224" spans="1:7" x14ac:dyDescent="0.2">
      <c r="A1224" s="259" t="s">
        <v>778</v>
      </c>
      <c r="B1224" s="259" t="s">
        <v>811</v>
      </c>
      <c r="C1224" s="259" t="s">
        <v>101</v>
      </c>
      <c r="D1224" s="259" t="s">
        <v>511</v>
      </c>
      <c r="E1224" s="259" t="str">
        <f t="shared" si="19"/>
        <v>K9280051104523237</v>
      </c>
      <c r="F1224" s="260">
        <v>14380</v>
      </c>
      <c r="G1224" s="260">
        <v>11245.43</v>
      </c>
    </row>
    <row r="1225" spans="1:7" x14ac:dyDescent="0.2">
      <c r="A1225" s="259" t="s">
        <v>778</v>
      </c>
      <c r="B1225" s="259" t="s">
        <v>811</v>
      </c>
      <c r="C1225" s="259" t="s">
        <v>101</v>
      </c>
      <c r="D1225" s="259" t="s">
        <v>895</v>
      </c>
      <c r="E1225" s="259" t="str">
        <f t="shared" si="19"/>
        <v>K9280051104524264</v>
      </c>
      <c r="F1225" s="260">
        <v>62750</v>
      </c>
      <c r="G1225" s="260">
        <v>32351.200000000001</v>
      </c>
    </row>
    <row r="1226" spans="1:7" x14ac:dyDescent="0.2">
      <c r="A1226" s="259" t="s">
        <v>779</v>
      </c>
      <c r="B1226" s="259" t="s">
        <v>811</v>
      </c>
      <c r="C1226" s="259" t="s">
        <v>101</v>
      </c>
      <c r="D1226" s="259" t="s">
        <v>846</v>
      </c>
      <c r="E1226" s="259" t="str">
        <f t="shared" si="19"/>
        <v>K9280061104524214</v>
      </c>
      <c r="F1226" s="260">
        <v>95560</v>
      </c>
      <c r="G1226" s="260">
        <v>0</v>
      </c>
    </row>
    <row r="1227" spans="1:7" x14ac:dyDescent="0.2">
      <c r="A1227" s="259" t="s">
        <v>780</v>
      </c>
      <c r="B1227" s="259" t="s">
        <v>811</v>
      </c>
      <c r="C1227" s="259" t="s">
        <v>101</v>
      </c>
      <c r="D1227" s="259" t="s">
        <v>539</v>
      </c>
      <c r="E1227" s="259" t="str">
        <f t="shared" si="19"/>
        <v>K9280071104523233</v>
      </c>
      <c r="F1227" s="260">
        <v>8518</v>
      </c>
      <c r="G1227" s="260">
        <v>0</v>
      </c>
    </row>
    <row r="1228" spans="1:7" x14ac:dyDescent="0.2">
      <c r="A1228" s="259" t="s">
        <v>780</v>
      </c>
      <c r="B1228" s="259" t="s">
        <v>811</v>
      </c>
      <c r="C1228" s="259" t="s">
        <v>101</v>
      </c>
      <c r="D1228" s="259" t="s">
        <v>511</v>
      </c>
      <c r="E1228" s="259" t="str">
        <f t="shared" si="19"/>
        <v>K9280071104523237</v>
      </c>
      <c r="F1228" s="260">
        <v>3281</v>
      </c>
      <c r="G1228" s="260">
        <v>0</v>
      </c>
    </row>
    <row r="1229" spans="1:7" x14ac:dyDescent="0.2">
      <c r="A1229" s="259" t="s">
        <v>780</v>
      </c>
      <c r="B1229" s="259" t="s">
        <v>811</v>
      </c>
      <c r="C1229" s="259" t="s">
        <v>101</v>
      </c>
      <c r="D1229" s="259" t="s">
        <v>846</v>
      </c>
      <c r="E1229" s="259" t="str">
        <f t="shared" si="19"/>
        <v>K9280071104524214</v>
      </c>
      <c r="F1229" s="260">
        <v>17824</v>
      </c>
      <c r="G1229" s="260">
        <v>0</v>
      </c>
    </row>
    <row r="1230" spans="1:7" x14ac:dyDescent="0.2">
      <c r="A1230" s="259" t="s">
        <v>780</v>
      </c>
      <c r="B1230" s="259" t="s">
        <v>811</v>
      </c>
      <c r="C1230" s="259" t="s">
        <v>101</v>
      </c>
      <c r="D1230" s="259" t="s">
        <v>828</v>
      </c>
      <c r="E1230" s="259" t="str">
        <f t="shared" si="19"/>
        <v>K9280071104524511</v>
      </c>
      <c r="F1230" s="260">
        <v>166013</v>
      </c>
      <c r="G1230" s="260">
        <v>0</v>
      </c>
    </row>
    <row r="1231" spans="1:7" x14ac:dyDescent="0.2">
      <c r="A1231" s="259" t="s">
        <v>776</v>
      </c>
      <c r="B1231" s="259" t="s">
        <v>811</v>
      </c>
      <c r="C1231" s="259" t="s">
        <v>101</v>
      </c>
      <c r="D1231" s="259" t="s">
        <v>896</v>
      </c>
      <c r="E1231" s="259" t="str">
        <f t="shared" si="19"/>
        <v>T9280031104523422</v>
      </c>
      <c r="F1231" s="260">
        <v>275798</v>
      </c>
      <c r="G1231" s="260">
        <v>131631.93</v>
      </c>
    </row>
    <row r="1232" spans="1:7" x14ac:dyDescent="0.2">
      <c r="A1232" s="259" t="s">
        <v>776</v>
      </c>
      <c r="B1232" s="259" t="s">
        <v>811</v>
      </c>
      <c r="C1232" s="259" t="s">
        <v>101</v>
      </c>
      <c r="D1232" s="259" t="s">
        <v>878</v>
      </c>
      <c r="E1232" s="259" t="str">
        <f t="shared" si="19"/>
        <v>T9280031104523423</v>
      </c>
      <c r="F1232" s="260">
        <v>119451</v>
      </c>
      <c r="G1232" s="260">
        <v>58646.21</v>
      </c>
    </row>
    <row r="1233" spans="1:7" x14ac:dyDescent="0.2">
      <c r="A1233" s="259" t="s">
        <v>776</v>
      </c>
      <c r="B1233" s="259" t="s">
        <v>811</v>
      </c>
      <c r="C1233" s="259" t="s">
        <v>101</v>
      </c>
      <c r="D1233" s="259" t="s">
        <v>819</v>
      </c>
      <c r="E1233" s="259" t="str">
        <f t="shared" si="19"/>
        <v>T9280031104523434</v>
      </c>
      <c r="F1233" s="260">
        <v>53250</v>
      </c>
      <c r="G1233" s="260">
        <v>26326.39</v>
      </c>
    </row>
    <row r="1234" spans="1:7" x14ac:dyDescent="0.2">
      <c r="A1234" s="259" t="s">
        <v>776</v>
      </c>
      <c r="B1234" s="259" t="s">
        <v>811</v>
      </c>
      <c r="C1234" s="259" t="s">
        <v>101</v>
      </c>
      <c r="D1234" s="259" t="s">
        <v>897</v>
      </c>
      <c r="E1234" s="259" t="str">
        <f t="shared" si="19"/>
        <v>T9280031104525443</v>
      </c>
      <c r="F1234" s="260">
        <v>514964</v>
      </c>
      <c r="G1234" s="260">
        <v>249940.12</v>
      </c>
    </row>
    <row r="1235" spans="1:7" x14ac:dyDescent="0.2">
      <c r="A1235" s="259" t="s">
        <v>778</v>
      </c>
      <c r="B1235" s="259" t="s">
        <v>853</v>
      </c>
      <c r="C1235" s="259" t="s">
        <v>101</v>
      </c>
      <c r="D1235" s="259" t="s">
        <v>539</v>
      </c>
      <c r="E1235" s="259" t="str">
        <f t="shared" si="19"/>
        <v>K9280051204523233</v>
      </c>
      <c r="F1235" s="260">
        <v>432</v>
      </c>
      <c r="G1235" s="260">
        <v>0</v>
      </c>
    </row>
    <row r="1236" spans="1:7" x14ac:dyDescent="0.2">
      <c r="A1236" s="259" t="s">
        <v>778</v>
      </c>
      <c r="B1236" s="259" t="s">
        <v>853</v>
      </c>
      <c r="C1236" s="259" t="s">
        <v>101</v>
      </c>
      <c r="D1236" s="259" t="s">
        <v>511</v>
      </c>
      <c r="E1236" s="259" t="str">
        <f t="shared" si="19"/>
        <v>K9280051204523237</v>
      </c>
      <c r="F1236" s="260">
        <v>8630</v>
      </c>
      <c r="G1236" s="260">
        <v>0</v>
      </c>
    </row>
    <row r="1237" spans="1:7" x14ac:dyDescent="0.2">
      <c r="A1237" s="259" t="s">
        <v>778</v>
      </c>
      <c r="B1237" s="259" t="s">
        <v>853</v>
      </c>
      <c r="C1237" s="259" t="s">
        <v>101</v>
      </c>
      <c r="D1237" s="259" t="s">
        <v>895</v>
      </c>
      <c r="E1237" s="259" t="str">
        <f t="shared" si="19"/>
        <v>K9280051204524264</v>
      </c>
      <c r="F1237" s="260">
        <v>37650</v>
      </c>
      <c r="G1237" s="260">
        <v>0</v>
      </c>
    </row>
    <row r="1238" spans="1:7" x14ac:dyDescent="0.2">
      <c r="A1238" s="259" t="s">
        <v>775</v>
      </c>
      <c r="B1238" s="259" t="s">
        <v>855</v>
      </c>
      <c r="C1238" s="259" t="s">
        <v>101</v>
      </c>
      <c r="D1238" s="259" t="s">
        <v>535</v>
      </c>
      <c r="E1238" s="259" t="str">
        <f t="shared" si="19"/>
        <v>A9280023104523223</v>
      </c>
      <c r="F1238" s="260">
        <v>100</v>
      </c>
      <c r="G1238" s="260">
        <v>0</v>
      </c>
    </row>
    <row r="1239" spans="1:7" x14ac:dyDescent="0.2">
      <c r="A1239" s="259" t="s">
        <v>775</v>
      </c>
      <c r="B1239" s="259" t="s">
        <v>855</v>
      </c>
      <c r="C1239" s="259" t="s">
        <v>101</v>
      </c>
      <c r="D1239" s="259" t="s">
        <v>570</v>
      </c>
      <c r="E1239" s="259" t="str">
        <f t="shared" si="19"/>
        <v>A9280023104523224</v>
      </c>
      <c r="F1239" s="260">
        <v>100</v>
      </c>
      <c r="G1239" s="260">
        <v>0</v>
      </c>
    </row>
    <row r="1240" spans="1:7" x14ac:dyDescent="0.2">
      <c r="A1240" s="259" t="s">
        <v>775</v>
      </c>
      <c r="B1240" s="259" t="s">
        <v>855</v>
      </c>
      <c r="C1240" s="259" t="s">
        <v>101</v>
      </c>
      <c r="D1240" s="259" t="s">
        <v>538</v>
      </c>
      <c r="E1240" s="259" t="str">
        <f t="shared" si="19"/>
        <v>A9280023104523232</v>
      </c>
      <c r="F1240" s="260">
        <v>100</v>
      </c>
      <c r="G1240" s="260">
        <v>0</v>
      </c>
    </row>
    <row r="1241" spans="1:7" x14ac:dyDescent="0.2">
      <c r="A1241" s="259" t="s">
        <v>775</v>
      </c>
      <c r="B1241" s="259" t="s">
        <v>855</v>
      </c>
      <c r="C1241" s="259" t="s">
        <v>101</v>
      </c>
      <c r="D1241" s="259" t="s">
        <v>540</v>
      </c>
      <c r="E1241" s="259" t="str">
        <f t="shared" si="19"/>
        <v>A9280023104523234</v>
      </c>
      <c r="F1241" s="260">
        <v>100</v>
      </c>
      <c r="G1241" s="260">
        <v>0</v>
      </c>
    </row>
    <row r="1242" spans="1:7" x14ac:dyDescent="0.2">
      <c r="A1242" s="259" t="s">
        <v>871</v>
      </c>
      <c r="B1242" s="259" t="s">
        <v>856</v>
      </c>
      <c r="C1242" s="259" t="s">
        <v>872</v>
      </c>
      <c r="D1242" s="259" t="s">
        <v>893</v>
      </c>
      <c r="E1242" s="259" t="str">
        <f t="shared" si="19"/>
        <v>4388886421</v>
      </c>
      <c r="F1242" s="260">
        <v>0</v>
      </c>
      <c r="G1242" s="260">
        <v>-126394.18</v>
      </c>
    </row>
    <row r="1243" spans="1:7" x14ac:dyDescent="0.2">
      <c r="A1243" s="259" t="s">
        <v>871</v>
      </c>
      <c r="B1243" s="259" t="s">
        <v>856</v>
      </c>
      <c r="C1243" s="259" t="s">
        <v>872</v>
      </c>
      <c r="D1243" s="259" t="s">
        <v>894</v>
      </c>
      <c r="E1243" s="259" t="str">
        <f t="shared" si="19"/>
        <v>4388886514</v>
      </c>
      <c r="F1243" s="260">
        <v>0</v>
      </c>
      <c r="G1243" s="260">
        <v>-136146.60999999999</v>
      </c>
    </row>
    <row r="1244" spans="1:7" x14ac:dyDescent="0.2">
      <c r="A1244" s="259" t="s">
        <v>774</v>
      </c>
      <c r="B1244" s="259" t="s">
        <v>856</v>
      </c>
      <c r="C1244" s="259" t="s">
        <v>101</v>
      </c>
      <c r="D1244" s="259" t="s">
        <v>526</v>
      </c>
      <c r="E1244" s="259" t="str">
        <f t="shared" si="19"/>
        <v>A9280014304523111</v>
      </c>
      <c r="F1244" s="260">
        <v>170000</v>
      </c>
      <c r="G1244" s="260">
        <v>110740.55</v>
      </c>
    </row>
    <row r="1245" spans="1:7" x14ac:dyDescent="0.2">
      <c r="A1245" s="259" t="s">
        <v>774</v>
      </c>
      <c r="B1245" s="259" t="s">
        <v>856</v>
      </c>
      <c r="C1245" s="259" t="s">
        <v>101</v>
      </c>
      <c r="D1245" s="259" t="s">
        <v>528</v>
      </c>
      <c r="E1245" s="259" t="str">
        <f t="shared" si="19"/>
        <v>A9280014304523113</v>
      </c>
      <c r="F1245" s="260">
        <v>2654</v>
      </c>
      <c r="G1245" s="260">
        <v>0</v>
      </c>
    </row>
    <row r="1246" spans="1:7" x14ac:dyDescent="0.2">
      <c r="A1246" s="259" t="s">
        <v>774</v>
      </c>
      <c r="B1246" s="259" t="s">
        <v>856</v>
      </c>
      <c r="C1246" s="259" t="s">
        <v>101</v>
      </c>
      <c r="D1246" s="259" t="s">
        <v>529</v>
      </c>
      <c r="E1246" s="259" t="str">
        <f t="shared" si="19"/>
        <v>A9280014304523121</v>
      </c>
      <c r="F1246" s="260">
        <v>25000</v>
      </c>
      <c r="G1246" s="260">
        <v>7810.8</v>
      </c>
    </row>
    <row r="1247" spans="1:7" x14ac:dyDescent="0.2">
      <c r="A1247" s="259" t="s">
        <v>774</v>
      </c>
      <c r="B1247" s="259" t="s">
        <v>856</v>
      </c>
      <c r="C1247" s="259" t="s">
        <v>101</v>
      </c>
      <c r="D1247" s="259" t="s">
        <v>530</v>
      </c>
      <c r="E1247" s="259" t="str">
        <f t="shared" si="19"/>
        <v>A9280014304523132</v>
      </c>
      <c r="F1247" s="260">
        <v>30000</v>
      </c>
      <c r="G1247" s="260">
        <v>18272.169999999998</v>
      </c>
    </row>
    <row r="1248" spans="1:7" x14ac:dyDescent="0.2">
      <c r="A1248" s="259" t="s">
        <v>774</v>
      </c>
      <c r="B1248" s="259" t="s">
        <v>856</v>
      </c>
      <c r="C1248" s="259" t="s">
        <v>101</v>
      </c>
      <c r="D1248" s="259" t="s">
        <v>510</v>
      </c>
      <c r="E1248" s="259" t="str">
        <f t="shared" si="19"/>
        <v>A9280014304523211</v>
      </c>
      <c r="F1248" s="260">
        <v>5973</v>
      </c>
      <c r="G1248" s="260">
        <v>2266.6999999999998</v>
      </c>
    </row>
    <row r="1249" spans="1:7" x14ac:dyDescent="0.2">
      <c r="A1249" s="259" t="s">
        <v>774</v>
      </c>
      <c r="B1249" s="259" t="s">
        <v>856</v>
      </c>
      <c r="C1249" s="259" t="s">
        <v>101</v>
      </c>
      <c r="D1249" s="259" t="s">
        <v>531</v>
      </c>
      <c r="E1249" s="259" t="str">
        <f t="shared" si="19"/>
        <v>A9280014304523212</v>
      </c>
      <c r="F1249" s="260">
        <v>3982</v>
      </c>
      <c r="G1249" s="260">
        <v>1172.5999999999999</v>
      </c>
    </row>
    <row r="1250" spans="1:7" x14ac:dyDescent="0.2">
      <c r="A1250" s="259" t="s">
        <v>774</v>
      </c>
      <c r="B1250" s="259" t="s">
        <v>856</v>
      </c>
      <c r="C1250" s="259" t="s">
        <v>101</v>
      </c>
      <c r="D1250" s="259" t="s">
        <v>532</v>
      </c>
      <c r="E1250" s="259" t="str">
        <f t="shared" si="19"/>
        <v>A9280014304523213</v>
      </c>
      <c r="F1250" s="260">
        <v>2500</v>
      </c>
      <c r="G1250" s="260">
        <v>490</v>
      </c>
    </row>
    <row r="1251" spans="1:7" x14ac:dyDescent="0.2">
      <c r="A1251" s="259" t="s">
        <v>774</v>
      </c>
      <c r="B1251" s="259" t="s">
        <v>856</v>
      </c>
      <c r="C1251" s="259" t="s">
        <v>101</v>
      </c>
      <c r="D1251" s="259" t="s">
        <v>533</v>
      </c>
      <c r="E1251" s="259" t="str">
        <f t="shared" si="19"/>
        <v>A9280014304523214</v>
      </c>
      <c r="F1251" s="260">
        <v>265</v>
      </c>
      <c r="G1251" s="260">
        <v>0</v>
      </c>
    </row>
    <row r="1252" spans="1:7" x14ac:dyDescent="0.2">
      <c r="A1252" s="259" t="s">
        <v>774</v>
      </c>
      <c r="B1252" s="259" t="s">
        <v>856</v>
      </c>
      <c r="C1252" s="259" t="s">
        <v>101</v>
      </c>
      <c r="D1252" s="259" t="s">
        <v>534</v>
      </c>
      <c r="E1252" s="259" t="str">
        <f t="shared" si="19"/>
        <v>A9280014304523221</v>
      </c>
      <c r="F1252" s="260">
        <v>2500</v>
      </c>
      <c r="G1252" s="260">
        <v>2722.37</v>
      </c>
    </row>
    <row r="1253" spans="1:7" x14ac:dyDescent="0.2">
      <c r="A1253" s="259" t="s">
        <v>774</v>
      </c>
      <c r="B1253" s="259" t="s">
        <v>856</v>
      </c>
      <c r="C1253" s="259" t="s">
        <v>101</v>
      </c>
      <c r="D1253" s="259" t="s">
        <v>535</v>
      </c>
      <c r="E1253" s="259" t="str">
        <f t="shared" si="19"/>
        <v>A9280014304523223</v>
      </c>
      <c r="F1253" s="260">
        <v>4645</v>
      </c>
      <c r="G1253" s="260">
        <v>3094.04</v>
      </c>
    </row>
    <row r="1254" spans="1:7" x14ac:dyDescent="0.2">
      <c r="A1254" s="259" t="s">
        <v>774</v>
      </c>
      <c r="B1254" s="259" t="s">
        <v>856</v>
      </c>
      <c r="C1254" s="259" t="s">
        <v>101</v>
      </c>
      <c r="D1254" s="259" t="s">
        <v>570</v>
      </c>
      <c r="E1254" s="259" t="str">
        <f t="shared" si="19"/>
        <v>A9280014304523224</v>
      </c>
      <c r="F1254" s="260">
        <v>796</v>
      </c>
      <c r="G1254" s="260">
        <v>77.44</v>
      </c>
    </row>
    <row r="1255" spans="1:7" x14ac:dyDescent="0.2">
      <c r="A1255" s="259" t="s">
        <v>774</v>
      </c>
      <c r="B1255" s="259" t="s">
        <v>856</v>
      </c>
      <c r="C1255" s="259" t="s">
        <v>101</v>
      </c>
      <c r="D1255" s="259" t="s">
        <v>536</v>
      </c>
      <c r="E1255" s="259" t="str">
        <f t="shared" si="19"/>
        <v>A9280014304523225</v>
      </c>
      <c r="F1255" s="260">
        <v>929</v>
      </c>
      <c r="G1255" s="260">
        <v>343.75</v>
      </c>
    </row>
    <row r="1256" spans="1:7" x14ac:dyDescent="0.2">
      <c r="A1256" s="259" t="s">
        <v>774</v>
      </c>
      <c r="B1256" s="259" t="s">
        <v>856</v>
      </c>
      <c r="C1256" s="259" t="s">
        <v>101</v>
      </c>
      <c r="D1256" s="259" t="s">
        <v>571</v>
      </c>
      <c r="E1256" s="259" t="str">
        <f t="shared" si="19"/>
        <v>A9280014304523227</v>
      </c>
      <c r="F1256" s="260">
        <v>2000</v>
      </c>
      <c r="G1256" s="260">
        <v>157</v>
      </c>
    </row>
    <row r="1257" spans="1:7" x14ac:dyDescent="0.2">
      <c r="A1257" s="259" t="s">
        <v>774</v>
      </c>
      <c r="B1257" s="259" t="s">
        <v>856</v>
      </c>
      <c r="C1257" s="259" t="s">
        <v>101</v>
      </c>
      <c r="D1257" s="259" t="s">
        <v>537</v>
      </c>
      <c r="E1257" s="259" t="str">
        <f t="shared" si="19"/>
        <v>A9280014304523231</v>
      </c>
      <c r="F1257" s="260">
        <v>5000</v>
      </c>
      <c r="G1257" s="260">
        <v>3939.65</v>
      </c>
    </row>
    <row r="1258" spans="1:7" x14ac:dyDescent="0.2">
      <c r="A1258" s="259" t="s">
        <v>774</v>
      </c>
      <c r="B1258" s="259" t="s">
        <v>856</v>
      </c>
      <c r="C1258" s="259" t="s">
        <v>101</v>
      </c>
      <c r="D1258" s="259" t="s">
        <v>538</v>
      </c>
      <c r="E1258" s="259" t="str">
        <f t="shared" si="19"/>
        <v>A9280014304523232</v>
      </c>
      <c r="F1258" s="260">
        <v>1000</v>
      </c>
      <c r="G1258" s="260">
        <v>911.44</v>
      </c>
    </row>
    <row r="1259" spans="1:7" x14ac:dyDescent="0.2">
      <c r="A1259" s="259" t="s">
        <v>774</v>
      </c>
      <c r="B1259" s="259" t="s">
        <v>856</v>
      </c>
      <c r="C1259" s="259" t="s">
        <v>101</v>
      </c>
      <c r="D1259" s="259" t="s">
        <v>539</v>
      </c>
      <c r="E1259" s="259" t="str">
        <f t="shared" si="19"/>
        <v>A9280014304523233</v>
      </c>
      <c r="F1259" s="260">
        <v>8000</v>
      </c>
      <c r="G1259" s="260">
        <v>5415.13</v>
      </c>
    </row>
    <row r="1260" spans="1:7" x14ac:dyDescent="0.2">
      <c r="A1260" s="259" t="s">
        <v>774</v>
      </c>
      <c r="B1260" s="259" t="s">
        <v>856</v>
      </c>
      <c r="C1260" s="259" t="s">
        <v>101</v>
      </c>
      <c r="D1260" s="259" t="s">
        <v>540</v>
      </c>
      <c r="E1260" s="259" t="str">
        <f t="shared" si="19"/>
        <v>A9280014304523234</v>
      </c>
      <c r="F1260" s="260">
        <v>2000</v>
      </c>
      <c r="G1260" s="260">
        <v>158.56</v>
      </c>
    </row>
    <row r="1261" spans="1:7" x14ac:dyDescent="0.2">
      <c r="A1261" s="259" t="s">
        <v>774</v>
      </c>
      <c r="B1261" s="259" t="s">
        <v>856</v>
      </c>
      <c r="C1261" s="259" t="s">
        <v>101</v>
      </c>
      <c r="D1261" s="259" t="s">
        <v>541</v>
      </c>
      <c r="E1261" s="259" t="str">
        <f t="shared" si="19"/>
        <v>A9280014304523235</v>
      </c>
      <c r="F1261" s="260">
        <v>500</v>
      </c>
      <c r="G1261" s="260">
        <v>39.380000000000003</v>
      </c>
    </row>
    <row r="1262" spans="1:7" x14ac:dyDescent="0.2">
      <c r="A1262" s="259" t="s">
        <v>774</v>
      </c>
      <c r="B1262" s="259" t="s">
        <v>856</v>
      </c>
      <c r="C1262" s="259" t="s">
        <v>101</v>
      </c>
      <c r="D1262" s="259" t="s">
        <v>542</v>
      </c>
      <c r="E1262" s="259" t="str">
        <f t="shared" si="19"/>
        <v>A9280014304523236</v>
      </c>
      <c r="F1262" s="260">
        <v>3000</v>
      </c>
      <c r="G1262" s="260">
        <v>0</v>
      </c>
    </row>
    <row r="1263" spans="1:7" x14ac:dyDescent="0.2">
      <c r="A1263" s="259" t="s">
        <v>774</v>
      </c>
      <c r="B1263" s="259" t="s">
        <v>856</v>
      </c>
      <c r="C1263" s="259" t="s">
        <v>101</v>
      </c>
      <c r="D1263" s="259" t="s">
        <v>511</v>
      </c>
      <c r="E1263" s="259" t="str">
        <f t="shared" si="19"/>
        <v>A9280014304523237</v>
      </c>
      <c r="F1263" s="260">
        <v>83272</v>
      </c>
      <c r="G1263" s="260">
        <v>75245.59</v>
      </c>
    </row>
    <row r="1264" spans="1:7" x14ac:dyDescent="0.2">
      <c r="A1264" s="259" t="s">
        <v>774</v>
      </c>
      <c r="B1264" s="259" t="s">
        <v>856</v>
      </c>
      <c r="C1264" s="259" t="s">
        <v>101</v>
      </c>
      <c r="D1264" s="259" t="s">
        <v>543</v>
      </c>
      <c r="E1264" s="259" t="str">
        <f t="shared" si="19"/>
        <v>A9280014304523238</v>
      </c>
      <c r="F1264" s="260">
        <v>5000</v>
      </c>
      <c r="G1264" s="260">
        <v>3019.62</v>
      </c>
    </row>
    <row r="1265" spans="1:7" x14ac:dyDescent="0.2">
      <c r="A1265" s="259" t="s">
        <v>774</v>
      </c>
      <c r="B1265" s="259" t="s">
        <v>856</v>
      </c>
      <c r="C1265" s="259" t="s">
        <v>101</v>
      </c>
      <c r="D1265" s="259" t="s">
        <v>544</v>
      </c>
      <c r="E1265" s="259" t="str">
        <f t="shared" si="19"/>
        <v>A9280014304523239</v>
      </c>
      <c r="F1265" s="260">
        <v>15000</v>
      </c>
      <c r="G1265" s="260">
        <v>7707.2</v>
      </c>
    </row>
    <row r="1266" spans="1:7" x14ac:dyDescent="0.2">
      <c r="A1266" s="259" t="s">
        <v>774</v>
      </c>
      <c r="B1266" s="259" t="s">
        <v>856</v>
      </c>
      <c r="C1266" s="259" t="s">
        <v>101</v>
      </c>
      <c r="D1266" s="259" t="s">
        <v>546</v>
      </c>
      <c r="E1266" s="259" t="str">
        <f t="shared" si="19"/>
        <v>A9280014304523291</v>
      </c>
      <c r="F1266" s="260">
        <v>1000</v>
      </c>
      <c r="G1266" s="260">
        <v>0</v>
      </c>
    </row>
    <row r="1267" spans="1:7" x14ac:dyDescent="0.2">
      <c r="A1267" s="259" t="s">
        <v>774</v>
      </c>
      <c r="B1267" s="259" t="s">
        <v>856</v>
      </c>
      <c r="C1267" s="259" t="s">
        <v>101</v>
      </c>
      <c r="D1267" s="259" t="s">
        <v>547</v>
      </c>
      <c r="E1267" s="259" t="str">
        <f t="shared" si="19"/>
        <v>A9280014304523292</v>
      </c>
      <c r="F1267" s="260">
        <v>4645</v>
      </c>
      <c r="G1267" s="260">
        <v>5952.78</v>
      </c>
    </row>
    <row r="1268" spans="1:7" x14ac:dyDescent="0.2">
      <c r="A1268" s="259" t="s">
        <v>774</v>
      </c>
      <c r="B1268" s="259" t="s">
        <v>856</v>
      </c>
      <c r="C1268" s="259" t="s">
        <v>101</v>
      </c>
      <c r="D1268" s="259" t="s">
        <v>548</v>
      </c>
      <c r="E1268" s="259" t="str">
        <f t="shared" si="19"/>
        <v>A9280014304523293</v>
      </c>
      <c r="F1268" s="260">
        <v>10000</v>
      </c>
      <c r="G1268" s="260">
        <v>5805.59</v>
      </c>
    </row>
    <row r="1269" spans="1:7" x14ac:dyDescent="0.2">
      <c r="A1269" s="259" t="s">
        <v>774</v>
      </c>
      <c r="B1269" s="259" t="s">
        <v>856</v>
      </c>
      <c r="C1269" s="259" t="s">
        <v>101</v>
      </c>
      <c r="D1269" s="259" t="s">
        <v>818</v>
      </c>
      <c r="E1269" s="259" t="str">
        <f t="shared" si="19"/>
        <v>A9280014304523294</v>
      </c>
      <c r="F1269" s="260">
        <v>13936</v>
      </c>
      <c r="G1269" s="260">
        <v>338</v>
      </c>
    </row>
    <row r="1270" spans="1:7" x14ac:dyDescent="0.2">
      <c r="A1270" s="259" t="s">
        <v>774</v>
      </c>
      <c r="B1270" s="259" t="s">
        <v>856</v>
      </c>
      <c r="C1270" s="259" t="s">
        <v>101</v>
      </c>
      <c r="D1270" s="259" t="s">
        <v>549</v>
      </c>
      <c r="E1270" s="259" t="str">
        <f t="shared" si="19"/>
        <v>A9280014304523295</v>
      </c>
      <c r="F1270" s="260">
        <v>1593</v>
      </c>
      <c r="G1270" s="260">
        <v>0</v>
      </c>
    </row>
    <row r="1271" spans="1:7" x14ac:dyDescent="0.2">
      <c r="A1271" s="259" t="s">
        <v>774</v>
      </c>
      <c r="B1271" s="259" t="s">
        <v>856</v>
      </c>
      <c r="C1271" s="259" t="s">
        <v>101</v>
      </c>
      <c r="D1271" s="259" t="s">
        <v>550</v>
      </c>
      <c r="E1271" s="259" t="str">
        <f t="shared" si="19"/>
        <v>A9280014304523299</v>
      </c>
      <c r="F1271" s="260">
        <v>796</v>
      </c>
      <c r="G1271" s="260">
        <v>0</v>
      </c>
    </row>
    <row r="1272" spans="1:7" x14ac:dyDescent="0.2">
      <c r="A1272" s="259" t="s">
        <v>774</v>
      </c>
      <c r="B1272" s="259" t="s">
        <v>856</v>
      </c>
      <c r="C1272" s="259" t="s">
        <v>101</v>
      </c>
      <c r="D1272" s="259" t="s">
        <v>813</v>
      </c>
      <c r="E1272" s="259" t="str">
        <f t="shared" si="19"/>
        <v>A9280014304523433</v>
      </c>
      <c r="F1272" s="260">
        <v>133</v>
      </c>
      <c r="G1272" s="260">
        <v>0</v>
      </c>
    </row>
    <row r="1273" spans="1:7" x14ac:dyDescent="0.2">
      <c r="A1273" s="259" t="s">
        <v>774</v>
      </c>
      <c r="B1273" s="259" t="s">
        <v>856</v>
      </c>
      <c r="C1273" s="259" t="s">
        <v>101</v>
      </c>
      <c r="D1273" s="259" t="s">
        <v>819</v>
      </c>
      <c r="E1273" s="259" t="str">
        <f t="shared" si="19"/>
        <v>A9280014304523434</v>
      </c>
      <c r="F1273" s="260">
        <v>6636</v>
      </c>
      <c r="G1273" s="260">
        <v>0</v>
      </c>
    </row>
    <row r="1274" spans="1:7" x14ac:dyDescent="0.2">
      <c r="A1274" s="259" t="s">
        <v>774</v>
      </c>
      <c r="B1274" s="259" t="s">
        <v>856</v>
      </c>
      <c r="C1274" s="259" t="s">
        <v>101</v>
      </c>
      <c r="D1274" s="259" t="s">
        <v>503</v>
      </c>
      <c r="E1274" s="259" t="str">
        <f t="shared" si="19"/>
        <v>A9280014304524126</v>
      </c>
      <c r="F1274" s="260">
        <v>3318</v>
      </c>
      <c r="G1274" s="260">
        <v>0</v>
      </c>
    </row>
    <row r="1275" spans="1:7" x14ac:dyDescent="0.2">
      <c r="A1275" s="259" t="s">
        <v>774</v>
      </c>
      <c r="B1275" s="259" t="s">
        <v>856</v>
      </c>
      <c r="C1275" s="259" t="s">
        <v>101</v>
      </c>
      <c r="D1275" s="259" t="s">
        <v>552</v>
      </c>
      <c r="E1275" s="259" t="str">
        <f t="shared" si="19"/>
        <v>A9280014304524221</v>
      </c>
      <c r="F1275" s="260">
        <v>3500</v>
      </c>
      <c r="G1275" s="260">
        <v>14900.75</v>
      </c>
    </row>
    <row r="1276" spans="1:7" x14ac:dyDescent="0.2">
      <c r="A1276" s="259" t="s">
        <v>774</v>
      </c>
      <c r="B1276" s="259" t="s">
        <v>856</v>
      </c>
      <c r="C1276" s="259" t="s">
        <v>101</v>
      </c>
      <c r="D1276" s="259" t="s">
        <v>559</v>
      </c>
      <c r="E1276" s="259" t="str">
        <f t="shared" si="19"/>
        <v>A9280014304524222</v>
      </c>
      <c r="F1276" s="260">
        <v>664</v>
      </c>
      <c r="G1276" s="260">
        <v>0</v>
      </c>
    </row>
    <row r="1277" spans="1:7" x14ac:dyDescent="0.2">
      <c r="A1277" s="259" t="s">
        <v>774</v>
      </c>
      <c r="B1277" s="259" t="s">
        <v>856</v>
      </c>
      <c r="C1277" s="259" t="s">
        <v>101</v>
      </c>
      <c r="D1277" s="259" t="s">
        <v>822</v>
      </c>
      <c r="E1277" s="259" t="str">
        <f t="shared" si="19"/>
        <v>A9280014304524223</v>
      </c>
      <c r="F1277" s="260">
        <v>1000</v>
      </c>
      <c r="G1277" s="260">
        <v>0</v>
      </c>
    </row>
    <row r="1278" spans="1:7" x14ac:dyDescent="0.2">
      <c r="A1278" s="259" t="s">
        <v>774</v>
      </c>
      <c r="B1278" s="259" t="s">
        <v>856</v>
      </c>
      <c r="C1278" s="259" t="s">
        <v>101</v>
      </c>
      <c r="D1278" s="259" t="s">
        <v>563</v>
      </c>
      <c r="E1278" s="259" t="str">
        <f t="shared" si="19"/>
        <v>A9280014304524231</v>
      </c>
      <c r="F1278" s="260">
        <v>1</v>
      </c>
      <c r="G1278" s="260">
        <v>0</v>
      </c>
    </row>
    <row r="1279" spans="1:7" x14ac:dyDescent="0.2">
      <c r="A1279" s="259" t="s">
        <v>774</v>
      </c>
      <c r="B1279" s="259" t="s">
        <v>856</v>
      </c>
      <c r="C1279" s="259" t="s">
        <v>101</v>
      </c>
      <c r="D1279" s="259" t="s">
        <v>560</v>
      </c>
      <c r="E1279" s="259" t="str">
        <f t="shared" si="19"/>
        <v>A9280014304524262</v>
      </c>
      <c r="F1279" s="260">
        <v>2654</v>
      </c>
      <c r="G1279" s="260">
        <v>0</v>
      </c>
    </row>
    <row r="1280" spans="1:7" x14ac:dyDescent="0.2">
      <c r="A1280" s="259" t="s">
        <v>775</v>
      </c>
      <c r="B1280" s="259" t="s">
        <v>856</v>
      </c>
      <c r="C1280" s="259" t="s">
        <v>101</v>
      </c>
      <c r="D1280" s="259" t="s">
        <v>538</v>
      </c>
      <c r="E1280" s="259" t="str">
        <f t="shared" si="19"/>
        <v>A9280024304523232</v>
      </c>
      <c r="F1280" s="260">
        <v>6636</v>
      </c>
      <c r="G1280" s="260">
        <v>0</v>
      </c>
    </row>
    <row r="1281" spans="1:7" x14ac:dyDescent="0.2">
      <c r="A1281" s="259" t="s">
        <v>776</v>
      </c>
      <c r="B1281" s="259" t="s">
        <v>856</v>
      </c>
      <c r="C1281" s="259" t="s">
        <v>101</v>
      </c>
      <c r="D1281" s="259" t="s">
        <v>878</v>
      </c>
      <c r="E1281" s="259" t="str">
        <f t="shared" si="19"/>
        <v>T9280034304523423</v>
      </c>
      <c r="F1281" s="260">
        <v>2654</v>
      </c>
      <c r="G1281" s="260">
        <v>0</v>
      </c>
    </row>
    <row r="1282" spans="1:7" x14ac:dyDescent="0.2">
      <c r="A1282" s="259" t="s">
        <v>776</v>
      </c>
      <c r="B1282" s="259" t="s">
        <v>856</v>
      </c>
      <c r="C1282" s="259" t="s">
        <v>101</v>
      </c>
      <c r="D1282" s="259" t="s">
        <v>897</v>
      </c>
      <c r="E1282" s="259" t="str">
        <f t="shared" si="19"/>
        <v>T9280034304525443</v>
      </c>
      <c r="F1282" s="260">
        <v>13272</v>
      </c>
      <c r="G1282" s="260">
        <v>0</v>
      </c>
    </row>
    <row r="1283" spans="1:7" x14ac:dyDescent="0.2">
      <c r="A1283" s="259" t="s">
        <v>778</v>
      </c>
      <c r="B1283" s="259" t="s">
        <v>862</v>
      </c>
      <c r="C1283" s="259" t="s">
        <v>101</v>
      </c>
      <c r="D1283" s="259" t="s">
        <v>539</v>
      </c>
      <c r="E1283" s="259" t="str">
        <f t="shared" ref="E1283:E1346" si="20">CONCATENATE(A1283,B1283,C1283,D1283)</f>
        <v>K92800555904523233</v>
      </c>
      <c r="F1283" s="260">
        <v>2448</v>
      </c>
      <c r="G1283" s="260">
        <v>0</v>
      </c>
    </row>
    <row r="1284" spans="1:7" x14ac:dyDescent="0.2">
      <c r="A1284" s="259" t="s">
        <v>778</v>
      </c>
      <c r="B1284" s="259" t="s">
        <v>862</v>
      </c>
      <c r="C1284" s="259" t="s">
        <v>101</v>
      </c>
      <c r="D1284" s="259" t="s">
        <v>511</v>
      </c>
      <c r="E1284" s="259" t="str">
        <f t="shared" si="20"/>
        <v>K92800555904523237</v>
      </c>
      <c r="F1284" s="260">
        <v>49000</v>
      </c>
      <c r="G1284" s="260">
        <v>0</v>
      </c>
    </row>
    <row r="1285" spans="1:7" x14ac:dyDescent="0.2">
      <c r="A1285" s="259" t="s">
        <v>778</v>
      </c>
      <c r="B1285" s="259" t="s">
        <v>862</v>
      </c>
      <c r="C1285" s="259" t="s">
        <v>101</v>
      </c>
      <c r="D1285" s="259" t="s">
        <v>895</v>
      </c>
      <c r="E1285" s="259" t="str">
        <f t="shared" si="20"/>
        <v>K92800555904524264</v>
      </c>
      <c r="F1285" s="260">
        <v>213350</v>
      </c>
      <c r="G1285" s="260">
        <v>0</v>
      </c>
    </row>
    <row r="1286" spans="1:7" x14ac:dyDescent="0.2">
      <c r="A1286" s="259" t="s">
        <v>779</v>
      </c>
      <c r="B1286" s="259" t="s">
        <v>868</v>
      </c>
      <c r="C1286" s="259" t="s">
        <v>101</v>
      </c>
      <c r="D1286" s="259" t="s">
        <v>846</v>
      </c>
      <c r="E1286" s="259" t="str">
        <f t="shared" si="20"/>
        <v>K92800658104524214</v>
      </c>
      <c r="F1286" s="260">
        <v>382242</v>
      </c>
      <c r="G1286" s="260">
        <v>0</v>
      </c>
    </row>
    <row r="1287" spans="1:7" x14ac:dyDescent="0.2">
      <c r="A1287" s="259" t="s">
        <v>780</v>
      </c>
      <c r="B1287" s="259" t="s">
        <v>868</v>
      </c>
      <c r="C1287" s="259" t="s">
        <v>101</v>
      </c>
      <c r="D1287" s="259" t="s">
        <v>539</v>
      </c>
      <c r="E1287" s="259" t="str">
        <f t="shared" si="20"/>
        <v>K92800758104523233</v>
      </c>
      <c r="F1287" s="260">
        <v>500</v>
      </c>
      <c r="G1287" s="260">
        <v>0</v>
      </c>
    </row>
    <row r="1288" spans="1:7" x14ac:dyDescent="0.2">
      <c r="A1288" s="259" t="s">
        <v>780</v>
      </c>
      <c r="B1288" s="259" t="s">
        <v>868</v>
      </c>
      <c r="C1288" s="259" t="s">
        <v>101</v>
      </c>
      <c r="D1288" s="259" t="s">
        <v>511</v>
      </c>
      <c r="E1288" s="259" t="str">
        <f t="shared" si="20"/>
        <v>K92800758104523237</v>
      </c>
      <c r="F1288" s="260">
        <v>500</v>
      </c>
      <c r="G1288" s="260">
        <v>0</v>
      </c>
    </row>
    <row r="1289" spans="1:7" x14ac:dyDescent="0.2">
      <c r="A1289" s="259" t="s">
        <v>780</v>
      </c>
      <c r="B1289" s="259" t="s">
        <v>868</v>
      </c>
      <c r="C1289" s="259" t="s">
        <v>101</v>
      </c>
      <c r="D1289" s="259" t="s">
        <v>846</v>
      </c>
      <c r="E1289" s="259" t="str">
        <f t="shared" si="20"/>
        <v>K92800758104524214</v>
      </c>
      <c r="F1289" s="260">
        <v>2000</v>
      </c>
      <c r="G1289" s="260">
        <v>0</v>
      </c>
    </row>
    <row r="1290" spans="1:7" x14ac:dyDescent="0.2">
      <c r="A1290" s="259" t="s">
        <v>780</v>
      </c>
      <c r="B1290" s="259" t="s">
        <v>868</v>
      </c>
      <c r="C1290" s="259" t="s">
        <v>101</v>
      </c>
      <c r="D1290" s="259" t="s">
        <v>828</v>
      </c>
      <c r="E1290" s="259" t="str">
        <f t="shared" si="20"/>
        <v>K92800758104524511</v>
      </c>
      <c r="F1290" s="260">
        <v>2000</v>
      </c>
      <c r="G1290" s="260">
        <v>0</v>
      </c>
    </row>
    <row r="1291" spans="1:7" x14ac:dyDescent="0.2">
      <c r="A1291" s="259" t="s">
        <v>871</v>
      </c>
      <c r="B1291" s="259" t="s">
        <v>811</v>
      </c>
      <c r="C1291" s="259" t="s">
        <v>872</v>
      </c>
      <c r="D1291" s="259" t="s">
        <v>873</v>
      </c>
      <c r="E1291" s="259" t="str">
        <f t="shared" si="20"/>
        <v>1188886526</v>
      </c>
      <c r="F1291" s="260">
        <v>0</v>
      </c>
      <c r="G1291" s="260">
        <v>-881.81</v>
      </c>
    </row>
    <row r="1292" spans="1:7" x14ac:dyDescent="0.2">
      <c r="A1292" s="259" t="s">
        <v>705</v>
      </c>
      <c r="B1292" s="259" t="s">
        <v>811</v>
      </c>
      <c r="C1292" s="259" t="s">
        <v>101</v>
      </c>
      <c r="D1292" s="259" t="s">
        <v>898</v>
      </c>
      <c r="E1292" s="259" t="str">
        <f t="shared" si="20"/>
        <v>T5870711104523421</v>
      </c>
      <c r="F1292" s="260">
        <v>1620012</v>
      </c>
      <c r="G1292" s="260">
        <v>1148075.8400000001</v>
      </c>
    </row>
    <row r="1293" spans="1:7" x14ac:dyDescent="0.2">
      <c r="A1293" s="259" t="s">
        <v>705</v>
      </c>
      <c r="B1293" s="259" t="s">
        <v>811</v>
      </c>
      <c r="C1293" s="259" t="s">
        <v>101</v>
      </c>
      <c r="D1293" s="259" t="s">
        <v>899</v>
      </c>
      <c r="E1293" s="259" t="str">
        <f t="shared" si="20"/>
        <v>T5870711104525414</v>
      </c>
      <c r="F1293" s="260">
        <v>3762101</v>
      </c>
      <c r="G1293" s="260">
        <v>2671857.4</v>
      </c>
    </row>
    <row r="1294" spans="1:7" x14ac:dyDescent="0.2">
      <c r="A1294" s="259" t="s">
        <v>871</v>
      </c>
      <c r="B1294" s="259" t="s">
        <v>856</v>
      </c>
      <c r="C1294" s="259" t="s">
        <v>872</v>
      </c>
      <c r="D1294" s="259" t="s">
        <v>893</v>
      </c>
      <c r="E1294" s="259" t="str">
        <f t="shared" si="20"/>
        <v>4388886421</v>
      </c>
      <c r="F1294" s="260">
        <v>0</v>
      </c>
      <c r="G1294" s="260">
        <v>-1286135.4099999999</v>
      </c>
    </row>
    <row r="1295" spans="1:7" x14ac:dyDescent="0.2">
      <c r="A1295" s="259" t="s">
        <v>871</v>
      </c>
      <c r="B1295" s="259" t="s">
        <v>856</v>
      </c>
      <c r="C1295" s="259" t="s">
        <v>872</v>
      </c>
      <c r="D1295" s="259" t="s">
        <v>894</v>
      </c>
      <c r="E1295" s="259" t="str">
        <f t="shared" si="20"/>
        <v>4388886514</v>
      </c>
      <c r="F1295" s="260">
        <v>0</v>
      </c>
      <c r="G1295" s="260">
        <v>-3167824.3</v>
      </c>
    </row>
    <row r="1296" spans="1:7" x14ac:dyDescent="0.2">
      <c r="A1296" s="259" t="s">
        <v>703</v>
      </c>
      <c r="B1296" s="259" t="s">
        <v>856</v>
      </c>
      <c r="C1296" s="259" t="s">
        <v>101</v>
      </c>
      <c r="D1296" s="259" t="s">
        <v>526</v>
      </c>
      <c r="E1296" s="259" t="str">
        <f t="shared" si="20"/>
        <v>A5870694304523111</v>
      </c>
      <c r="F1296" s="260">
        <v>940000</v>
      </c>
      <c r="G1296" s="260">
        <v>681340.7</v>
      </c>
    </row>
    <row r="1297" spans="1:7" x14ac:dyDescent="0.2">
      <c r="A1297" s="259" t="s">
        <v>703</v>
      </c>
      <c r="B1297" s="259" t="s">
        <v>856</v>
      </c>
      <c r="C1297" s="259" t="s">
        <v>101</v>
      </c>
      <c r="D1297" s="259" t="s">
        <v>887</v>
      </c>
      <c r="E1297" s="259" t="str">
        <f t="shared" si="20"/>
        <v>A5870694304523112</v>
      </c>
      <c r="F1297" s="260">
        <v>6000</v>
      </c>
      <c r="G1297" s="260">
        <v>0</v>
      </c>
    </row>
    <row r="1298" spans="1:7" x14ac:dyDescent="0.2">
      <c r="A1298" s="259" t="s">
        <v>703</v>
      </c>
      <c r="B1298" s="259" t="s">
        <v>856</v>
      </c>
      <c r="C1298" s="259" t="s">
        <v>101</v>
      </c>
      <c r="D1298" s="259" t="s">
        <v>528</v>
      </c>
      <c r="E1298" s="259" t="str">
        <f t="shared" si="20"/>
        <v>A5870694304523113</v>
      </c>
      <c r="F1298" s="260">
        <v>4000</v>
      </c>
      <c r="G1298" s="260">
        <v>0</v>
      </c>
    </row>
    <row r="1299" spans="1:7" x14ac:dyDescent="0.2">
      <c r="A1299" s="259" t="s">
        <v>703</v>
      </c>
      <c r="B1299" s="259" t="s">
        <v>856</v>
      </c>
      <c r="C1299" s="259" t="s">
        <v>101</v>
      </c>
      <c r="D1299" s="259" t="s">
        <v>816</v>
      </c>
      <c r="E1299" s="259" t="str">
        <f t="shared" si="20"/>
        <v>A5870694304523114</v>
      </c>
      <c r="F1299" s="260">
        <v>100</v>
      </c>
      <c r="G1299" s="260">
        <v>0</v>
      </c>
    </row>
    <row r="1300" spans="1:7" x14ac:dyDescent="0.2">
      <c r="A1300" s="259" t="s">
        <v>703</v>
      </c>
      <c r="B1300" s="259" t="s">
        <v>856</v>
      </c>
      <c r="C1300" s="259" t="s">
        <v>101</v>
      </c>
      <c r="D1300" s="259" t="s">
        <v>529</v>
      </c>
      <c r="E1300" s="259" t="str">
        <f t="shared" si="20"/>
        <v>A5870694304523121</v>
      </c>
      <c r="F1300" s="260">
        <v>60000</v>
      </c>
      <c r="G1300" s="260">
        <v>49298</v>
      </c>
    </row>
    <row r="1301" spans="1:7" x14ac:dyDescent="0.2">
      <c r="A1301" s="259" t="s">
        <v>703</v>
      </c>
      <c r="B1301" s="259" t="s">
        <v>856</v>
      </c>
      <c r="C1301" s="259" t="s">
        <v>101</v>
      </c>
      <c r="D1301" s="259" t="s">
        <v>530</v>
      </c>
      <c r="E1301" s="259" t="str">
        <f t="shared" si="20"/>
        <v>A5870694304523132</v>
      </c>
      <c r="F1301" s="260">
        <v>148000</v>
      </c>
      <c r="G1301" s="260">
        <v>112493.86</v>
      </c>
    </row>
    <row r="1302" spans="1:7" x14ac:dyDescent="0.2">
      <c r="A1302" s="259" t="s">
        <v>703</v>
      </c>
      <c r="B1302" s="259" t="s">
        <v>856</v>
      </c>
      <c r="C1302" s="259" t="s">
        <v>101</v>
      </c>
      <c r="D1302" s="259" t="s">
        <v>510</v>
      </c>
      <c r="E1302" s="259" t="str">
        <f t="shared" si="20"/>
        <v>A5870694304523211</v>
      </c>
      <c r="F1302" s="260">
        <v>35000</v>
      </c>
      <c r="G1302" s="260">
        <v>18059.650000000001</v>
      </c>
    </row>
    <row r="1303" spans="1:7" x14ac:dyDescent="0.2">
      <c r="A1303" s="259" t="s">
        <v>703</v>
      </c>
      <c r="B1303" s="259" t="s">
        <v>856</v>
      </c>
      <c r="C1303" s="259" t="s">
        <v>101</v>
      </c>
      <c r="D1303" s="259" t="s">
        <v>531</v>
      </c>
      <c r="E1303" s="259" t="str">
        <f t="shared" si="20"/>
        <v>A5870694304523212</v>
      </c>
      <c r="F1303" s="260">
        <v>20000</v>
      </c>
      <c r="G1303" s="260">
        <v>11112.64</v>
      </c>
    </row>
    <row r="1304" spans="1:7" x14ac:dyDescent="0.2">
      <c r="A1304" s="259" t="s">
        <v>703</v>
      </c>
      <c r="B1304" s="259" t="s">
        <v>856</v>
      </c>
      <c r="C1304" s="259" t="s">
        <v>101</v>
      </c>
      <c r="D1304" s="259" t="s">
        <v>532</v>
      </c>
      <c r="E1304" s="259" t="str">
        <f t="shared" si="20"/>
        <v>A5870694304523213</v>
      </c>
      <c r="F1304" s="260">
        <v>10000</v>
      </c>
      <c r="G1304" s="260">
        <v>8025</v>
      </c>
    </row>
    <row r="1305" spans="1:7" x14ac:dyDescent="0.2">
      <c r="A1305" s="259" t="s">
        <v>703</v>
      </c>
      <c r="B1305" s="259" t="s">
        <v>856</v>
      </c>
      <c r="C1305" s="259" t="s">
        <v>101</v>
      </c>
      <c r="D1305" s="259" t="s">
        <v>533</v>
      </c>
      <c r="E1305" s="259" t="str">
        <f t="shared" si="20"/>
        <v>A5870694304523214</v>
      </c>
      <c r="F1305" s="260">
        <v>1300</v>
      </c>
      <c r="G1305" s="260">
        <v>0</v>
      </c>
    </row>
    <row r="1306" spans="1:7" x14ac:dyDescent="0.2">
      <c r="A1306" s="259" t="s">
        <v>703</v>
      </c>
      <c r="B1306" s="259" t="s">
        <v>856</v>
      </c>
      <c r="C1306" s="259" t="s">
        <v>101</v>
      </c>
      <c r="D1306" s="259" t="s">
        <v>534</v>
      </c>
      <c r="E1306" s="259" t="str">
        <f t="shared" si="20"/>
        <v>A5870694304523221</v>
      </c>
      <c r="F1306" s="260">
        <v>16000</v>
      </c>
      <c r="G1306" s="260">
        <v>14582.42</v>
      </c>
    </row>
    <row r="1307" spans="1:7" x14ac:dyDescent="0.2">
      <c r="A1307" s="259" t="s">
        <v>703</v>
      </c>
      <c r="B1307" s="259" t="s">
        <v>856</v>
      </c>
      <c r="C1307" s="259" t="s">
        <v>101</v>
      </c>
      <c r="D1307" s="259" t="s">
        <v>877</v>
      </c>
      <c r="E1307" s="259" t="str">
        <f t="shared" si="20"/>
        <v>A5870694304523222</v>
      </c>
      <c r="F1307" s="260">
        <v>2000</v>
      </c>
      <c r="G1307" s="260">
        <v>1029</v>
      </c>
    </row>
    <row r="1308" spans="1:7" x14ac:dyDescent="0.2">
      <c r="A1308" s="259" t="s">
        <v>703</v>
      </c>
      <c r="B1308" s="259" t="s">
        <v>856</v>
      </c>
      <c r="C1308" s="259" t="s">
        <v>101</v>
      </c>
      <c r="D1308" s="259" t="s">
        <v>535</v>
      </c>
      <c r="E1308" s="259" t="str">
        <f t="shared" si="20"/>
        <v>A5870694304523223</v>
      </c>
      <c r="F1308" s="260">
        <v>300000</v>
      </c>
      <c r="G1308" s="260">
        <v>253591.4</v>
      </c>
    </row>
    <row r="1309" spans="1:7" x14ac:dyDescent="0.2">
      <c r="A1309" s="259" t="s">
        <v>703</v>
      </c>
      <c r="B1309" s="259" t="s">
        <v>856</v>
      </c>
      <c r="C1309" s="259" t="s">
        <v>101</v>
      </c>
      <c r="D1309" s="259" t="s">
        <v>570</v>
      </c>
      <c r="E1309" s="259" t="str">
        <f t="shared" si="20"/>
        <v>A5870694304523224</v>
      </c>
      <c r="F1309" s="260">
        <v>60000</v>
      </c>
      <c r="G1309" s="260">
        <v>18898.669999999998</v>
      </c>
    </row>
    <row r="1310" spans="1:7" x14ac:dyDescent="0.2">
      <c r="A1310" s="259" t="s">
        <v>703</v>
      </c>
      <c r="B1310" s="259" t="s">
        <v>856</v>
      </c>
      <c r="C1310" s="259" t="s">
        <v>101</v>
      </c>
      <c r="D1310" s="259" t="s">
        <v>536</v>
      </c>
      <c r="E1310" s="259" t="str">
        <f t="shared" si="20"/>
        <v>A5870694304523225</v>
      </c>
      <c r="F1310" s="260">
        <v>2000</v>
      </c>
      <c r="G1310" s="260">
        <v>716.1</v>
      </c>
    </row>
    <row r="1311" spans="1:7" x14ac:dyDescent="0.2">
      <c r="A1311" s="259" t="s">
        <v>703</v>
      </c>
      <c r="B1311" s="259" t="s">
        <v>856</v>
      </c>
      <c r="C1311" s="259" t="s">
        <v>101</v>
      </c>
      <c r="D1311" s="259" t="s">
        <v>571</v>
      </c>
      <c r="E1311" s="259" t="str">
        <f t="shared" si="20"/>
        <v>A5870694304523227</v>
      </c>
      <c r="F1311" s="260">
        <v>8600</v>
      </c>
      <c r="G1311" s="260">
        <v>1891</v>
      </c>
    </row>
    <row r="1312" spans="1:7" x14ac:dyDescent="0.2">
      <c r="A1312" s="259" t="s">
        <v>703</v>
      </c>
      <c r="B1312" s="259" t="s">
        <v>856</v>
      </c>
      <c r="C1312" s="259" t="s">
        <v>101</v>
      </c>
      <c r="D1312" s="259" t="s">
        <v>537</v>
      </c>
      <c r="E1312" s="259" t="str">
        <f t="shared" si="20"/>
        <v>A5870694304523231</v>
      </c>
      <c r="F1312" s="260">
        <v>33200</v>
      </c>
      <c r="G1312" s="260">
        <v>20745.03</v>
      </c>
    </row>
    <row r="1313" spans="1:7" x14ac:dyDescent="0.2">
      <c r="A1313" s="259" t="s">
        <v>703</v>
      </c>
      <c r="B1313" s="259" t="s">
        <v>856</v>
      </c>
      <c r="C1313" s="259" t="s">
        <v>101</v>
      </c>
      <c r="D1313" s="259" t="s">
        <v>538</v>
      </c>
      <c r="E1313" s="259" t="str">
        <f t="shared" si="20"/>
        <v>A5870694304523232</v>
      </c>
      <c r="F1313" s="260">
        <v>100000</v>
      </c>
      <c r="G1313" s="260">
        <v>50797.99</v>
      </c>
    </row>
    <row r="1314" spans="1:7" x14ac:dyDescent="0.2">
      <c r="A1314" s="259" t="s">
        <v>703</v>
      </c>
      <c r="B1314" s="259" t="s">
        <v>856</v>
      </c>
      <c r="C1314" s="259" t="s">
        <v>101</v>
      </c>
      <c r="D1314" s="259" t="s">
        <v>539</v>
      </c>
      <c r="E1314" s="259" t="str">
        <f t="shared" si="20"/>
        <v>A5870694304523233</v>
      </c>
      <c r="F1314" s="260">
        <v>53000</v>
      </c>
      <c r="G1314" s="260">
        <v>7125.61</v>
      </c>
    </row>
    <row r="1315" spans="1:7" x14ac:dyDescent="0.2">
      <c r="A1315" s="259" t="s">
        <v>703</v>
      </c>
      <c r="B1315" s="259" t="s">
        <v>856</v>
      </c>
      <c r="C1315" s="259" t="s">
        <v>101</v>
      </c>
      <c r="D1315" s="259" t="s">
        <v>540</v>
      </c>
      <c r="E1315" s="259" t="str">
        <f t="shared" si="20"/>
        <v>A5870694304523234</v>
      </c>
      <c r="F1315" s="260">
        <v>300000</v>
      </c>
      <c r="G1315" s="260">
        <v>160334.6</v>
      </c>
    </row>
    <row r="1316" spans="1:7" x14ac:dyDescent="0.2">
      <c r="A1316" s="259" t="s">
        <v>703</v>
      </c>
      <c r="B1316" s="259" t="s">
        <v>856</v>
      </c>
      <c r="C1316" s="259" t="s">
        <v>101</v>
      </c>
      <c r="D1316" s="259" t="s">
        <v>541</v>
      </c>
      <c r="E1316" s="259" t="str">
        <f t="shared" si="20"/>
        <v>A5870694304523235</v>
      </c>
      <c r="F1316" s="260">
        <v>15000</v>
      </c>
      <c r="G1316" s="260">
        <v>17671.23</v>
      </c>
    </row>
    <row r="1317" spans="1:7" x14ac:dyDescent="0.2">
      <c r="A1317" s="259" t="s">
        <v>703</v>
      </c>
      <c r="B1317" s="259" t="s">
        <v>856</v>
      </c>
      <c r="C1317" s="259" t="s">
        <v>101</v>
      </c>
      <c r="D1317" s="259" t="s">
        <v>542</v>
      </c>
      <c r="E1317" s="259" t="str">
        <f t="shared" si="20"/>
        <v>A5870694304523236</v>
      </c>
      <c r="F1317" s="260">
        <v>10000</v>
      </c>
      <c r="G1317" s="260">
        <v>0</v>
      </c>
    </row>
    <row r="1318" spans="1:7" x14ac:dyDescent="0.2">
      <c r="A1318" s="259" t="s">
        <v>703</v>
      </c>
      <c r="B1318" s="259" t="s">
        <v>856</v>
      </c>
      <c r="C1318" s="259" t="s">
        <v>101</v>
      </c>
      <c r="D1318" s="259" t="s">
        <v>511</v>
      </c>
      <c r="E1318" s="259" t="str">
        <f t="shared" si="20"/>
        <v>A5870694304523237</v>
      </c>
      <c r="F1318" s="260">
        <v>150000</v>
      </c>
      <c r="G1318" s="260">
        <v>97876.47</v>
      </c>
    </row>
    <row r="1319" spans="1:7" x14ac:dyDescent="0.2">
      <c r="A1319" s="259" t="s">
        <v>703</v>
      </c>
      <c r="B1319" s="259" t="s">
        <v>856</v>
      </c>
      <c r="C1319" s="259" t="s">
        <v>101</v>
      </c>
      <c r="D1319" s="259" t="s">
        <v>543</v>
      </c>
      <c r="E1319" s="259" t="str">
        <f t="shared" si="20"/>
        <v>A5870694304523238</v>
      </c>
      <c r="F1319" s="260">
        <v>50000</v>
      </c>
      <c r="G1319" s="260">
        <v>5880.65</v>
      </c>
    </row>
    <row r="1320" spans="1:7" x14ac:dyDescent="0.2">
      <c r="A1320" s="259" t="s">
        <v>703</v>
      </c>
      <c r="B1320" s="259" t="s">
        <v>856</v>
      </c>
      <c r="C1320" s="259" t="s">
        <v>101</v>
      </c>
      <c r="D1320" s="259" t="s">
        <v>544</v>
      </c>
      <c r="E1320" s="259" t="str">
        <f t="shared" si="20"/>
        <v>A5870694304523239</v>
      </c>
      <c r="F1320" s="260">
        <v>80000</v>
      </c>
      <c r="G1320" s="260">
        <v>67836.69</v>
      </c>
    </row>
    <row r="1321" spans="1:7" x14ac:dyDescent="0.2">
      <c r="A1321" s="259" t="s">
        <v>703</v>
      </c>
      <c r="B1321" s="259" t="s">
        <v>856</v>
      </c>
      <c r="C1321" s="259" t="s">
        <v>101</v>
      </c>
      <c r="D1321" s="259" t="s">
        <v>545</v>
      </c>
      <c r="E1321" s="259" t="str">
        <f t="shared" si="20"/>
        <v>A5870694304523241</v>
      </c>
      <c r="F1321" s="260">
        <v>4000</v>
      </c>
      <c r="G1321" s="260">
        <v>0</v>
      </c>
    </row>
    <row r="1322" spans="1:7" x14ac:dyDescent="0.2">
      <c r="A1322" s="259" t="s">
        <v>703</v>
      </c>
      <c r="B1322" s="259" t="s">
        <v>856</v>
      </c>
      <c r="C1322" s="259" t="s">
        <v>101</v>
      </c>
      <c r="D1322" s="259" t="s">
        <v>546</v>
      </c>
      <c r="E1322" s="259" t="str">
        <f t="shared" si="20"/>
        <v>A5870694304523291</v>
      </c>
      <c r="F1322" s="260">
        <v>45000</v>
      </c>
      <c r="G1322" s="260">
        <v>23278.89</v>
      </c>
    </row>
    <row r="1323" spans="1:7" x14ac:dyDescent="0.2">
      <c r="A1323" s="259" t="s">
        <v>703</v>
      </c>
      <c r="B1323" s="259" t="s">
        <v>856</v>
      </c>
      <c r="C1323" s="259" t="s">
        <v>101</v>
      </c>
      <c r="D1323" s="259" t="s">
        <v>547</v>
      </c>
      <c r="E1323" s="259" t="str">
        <f t="shared" si="20"/>
        <v>A5870694304523292</v>
      </c>
      <c r="F1323" s="260">
        <v>32000</v>
      </c>
      <c r="G1323" s="260">
        <v>15932.65</v>
      </c>
    </row>
    <row r="1324" spans="1:7" x14ac:dyDescent="0.2">
      <c r="A1324" s="259" t="s">
        <v>703</v>
      </c>
      <c r="B1324" s="259" t="s">
        <v>856</v>
      </c>
      <c r="C1324" s="259" t="s">
        <v>101</v>
      </c>
      <c r="D1324" s="259" t="s">
        <v>548</v>
      </c>
      <c r="E1324" s="259" t="str">
        <f t="shared" si="20"/>
        <v>A5870694304523293</v>
      </c>
      <c r="F1324" s="260">
        <v>15000</v>
      </c>
      <c r="G1324" s="260">
        <v>4663.28</v>
      </c>
    </row>
    <row r="1325" spans="1:7" x14ac:dyDescent="0.2">
      <c r="A1325" s="259" t="s">
        <v>703</v>
      </c>
      <c r="B1325" s="259" t="s">
        <v>856</v>
      </c>
      <c r="C1325" s="259" t="s">
        <v>101</v>
      </c>
      <c r="D1325" s="259" t="s">
        <v>818</v>
      </c>
      <c r="E1325" s="259" t="str">
        <f t="shared" si="20"/>
        <v>A5870694304523294</v>
      </c>
      <c r="F1325" s="260">
        <v>20000</v>
      </c>
      <c r="G1325" s="260">
        <v>18266.14</v>
      </c>
    </row>
    <row r="1326" spans="1:7" x14ac:dyDescent="0.2">
      <c r="A1326" s="259" t="s">
        <v>703</v>
      </c>
      <c r="B1326" s="259" t="s">
        <v>856</v>
      </c>
      <c r="C1326" s="259" t="s">
        <v>101</v>
      </c>
      <c r="D1326" s="259" t="s">
        <v>549</v>
      </c>
      <c r="E1326" s="259" t="str">
        <f t="shared" si="20"/>
        <v>A5870694304523295</v>
      </c>
      <c r="F1326" s="260">
        <v>4000</v>
      </c>
      <c r="G1326" s="260">
        <v>3913.72</v>
      </c>
    </row>
    <row r="1327" spans="1:7" x14ac:dyDescent="0.2">
      <c r="A1327" s="259" t="s">
        <v>703</v>
      </c>
      <c r="B1327" s="259" t="s">
        <v>856</v>
      </c>
      <c r="C1327" s="259" t="s">
        <v>101</v>
      </c>
      <c r="D1327" s="259" t="s">
        <v>812</v>
      </c>
      <c r="E1327" s="259" t="str">
        <f t="shared" si="20"/>
        <v>A5870694304523296</v>
      </c>
      <c r="F1327" s="260">
        <v>2600</v>
      </c>
      <c r="G1327" s="260">
        <v>0</v>
      </c>
    </row>
    <row r="1328" spans="1:7" x14ac:dyDescent="0.2">
      <c r="A1328" s="259" t="s">
        <v>703</v>
      </c>
      <c r="B1328" s="259" t="s">
        <v>856</v>
      </c>
      <c r="C1328" s="259" t="s">
        <v>101</v>
      </c>
      <c r="D1328" s="259" t="s">
        <v>550</v>
      </c>
      <c r="E1328" s="259" t="str">
        <f t="shared" si="20"/>
        <v>A5870694304523299</v>
      </c>
      <c r="F1328" s="260">
        <v>1500</v>
      </c>
      <c r="G1328" s="260">
        <v>364</v>
      </c>
    </row>
    <row r="1329" spans="1:7" x14ac:dyDescent="0.2">
      <c r="A1329" s="259" t="s">
        <v>703</v>
      </c>
      <c r="B1329" s="259" t="s">
        <v>856</v>
      </c>
      <c r="C1329" s="259" t="s">
        <v>101</v>
      </c>
      <c r="D1329" s="259" t="s">
        <v>878</v>
      </c>
      <c r="E1329" s="259" t="str">
        <f t="shared" si="20"/>
        <v>A5870694304523423</v>
      </c>
      <c r="F1329" s="260">
        <v>0</v>
      </c>
      <c r="G1329" s="260">
        <v>0</v>
      </c>
    </row>
    <row r="1330" spans="1:7" x14ac:dyDescent="0.2">
      <c r="A1330" s="259" t="s">
        <v>703</v>
      </c>
      <c r="B1330" s="259" t="s">
        <v>856</v>
      </c>
      <c r="C1330" s="259" t="s">
        <v>101</v>
      </c>
      <c r="D1330" s="259" t="s">
        <v>551</v>
      </c>
      <c r="E1330" s="259" t="str">
        <f t="shared" si="20"/>
        <v>A5870694304523431</v>
      </c>
      <c r="F1330" s="260">
        <v>700</v>
      </c>
      <c r="G1330" s="260">
        <v>0</v>
      </c>
    </row>
    <row r="1331" spans="1:7" x14ac:dyDescent="0.2">
      <c r="A1331" s="259" t="s">
        <v>703</v>
      </c>
      <c r="B1331" s="259" t="s">
        <v>856</v>
      </c>
      <c r="C1331" s="259" t="s">
        <v>101</v>
      </c>
      <c r="D1331" s="259" t="s">
        <v>882</v>
      </c>
      <c r="E1331" s="259" t="str">
        <f t="shared" si="20"/>
        <v>A5870694304523432</v>
      </c>
      <c r="F1331" s="260">
        <v>100</v>
      </c>
      <c r="G1331" s="260">
        <v>0</v>
      </c>
    </row>
    <row r="1332" spans="1:7" x14ac:dyDescent="0.2">
      <c r="A1332" s="259" t="s">
        <v>703</v>
      </c>
      <c r="B1332" s="259" t="s">
        <v>856</v>
      </c>
      <c r="C1332" s="259" t="s">
        <v>101</v>
      </c>
      <c r="D1332" s="259" t="s">
        <v>813</v>
      </c>
      <c r="E1332" s="259" t="str">
        <f t="shared" si="20"/>
        <v>A5870694304523433</v>
      </c>
      <c r="F1332" s="260">
        <v>200</v>
      </c>
      <c r="G1332" s="260">
        <v>382.39</v>
      </c>
    </row>
    <row r="1333" spans="1:7" x14ac:dyDescent="0.2">
      <c r="A1333" s="259" t="s">
        <v>703</v>
      </c>
      <c r="B1333" s="259" t="s">
        <v>856</v>
      </c>
      <c r="C1333" s="259" t="s">
        <v>101</v>
      </c>
      <c r="D1333" s="259" t="s">
        <v>819</v>
      </c>
      <c r="E1333" s="259" t="str">
        <f t="shared" si="20"/>
        <v>A5870694304523434</v>
      </c>
      <c r="F1333" s="260">
        <v>700</v>
      </c>
      <c r="G1333" s="260">
        <v>0</v>
      </c>
    </row>
    <row r="1334" spans="1:7" x14ac:dyDescent="0.2">
      <c r="A1334" s="259" t="s">
        <v>703</v>
      </c>
      <c r="B1334" s="259" t="s">
        <v>856</v>
      </c>
      <c r="C1334" s="259" t="s">
        <v>101</v>
      </c>
      <c r="D1334" s="259" t="s">
        <v>814</v>
      </c>
      <c r="E1334" s="259" t="str">
        <f t="shared" si="20"/>
        <v>A5870694304523831</v>
      </c>
      <c r="F1334" s="260">
        <v>100</v>
      </c>
      <c r="G1334" s="260">
        <v>0</v>
      </c>
    </row>
    <row r="1335" spans="1:7" x14ac:dyDescent="0.2">
      <c r="A1335" s="259" t="s">
        <v>703</v>
      </c>
      <c r="B1335" s="259" t="s">
        <v>856</v>
      </c>
      <c r="C1335" s="259" t="s">
        <v>101</v>
      </c>
      <c r="D1335" s="259" t="s">
        <v>900</v>
      </c>
      <c r="E1335" s="259" t="str">
        <f t="shared" si="20"/>
        <v>A5870694304523832</v>
      </c>
      <c r="F1335" s="260">
        <v>100</v>
      </c>
      <c r="G1335" s="260">
        <v>0</v>
      </c>
    </row>
    <row r="1336" spans="1:7" x14ac:dyDescent="0.2">
      <c r="A1336" s="259" t="s">
        <v>703</v>
      </c>
      <c r="B1336" s="259" t="s">
        <v>856</v>
      </c>
      <c r="C1336" s="259" t="s">
        <v>101</v>
      </c>
      <c r="D1336" s="259" t="s">
        <v>874</v>
      </c>
      <c r="E1336" s="259" t="str">
        <f t="shared" si="20"/>
        <v>A5870694304523833</v>
      </c>
      <c r="F1336" s="260">
        <v>100</v>
      </c>
      <c r="G1336" s="260">
        <v>0</v>
      </c>
    </row>
    <row r="1337" spans="1:7" x14ac:dyDescent="0.2">
      <c r="A1337" s="259" t="s">
        <v>703</v>
      </c>
      <c r="B1337" s="259" t="s">
        <v>856</v>
      </c>
      <c r="C1337" s="259" t="s">
        <v>101</v>
      </c>
      <c r="D1337" s="259" t="s">
        <v>827</v>
      </c>
      <c r="E1337" s="259" t="str">
        <f t="shared" si="20"/>
        <v>A5870694304523834</v>
      </c>
      <c r="F1337" s="260">
        <v>100</v>
      </c>
      <c r="G1337" s="260">
        <v>0</v>
      </c>
    </row>
    <row r="1338" spans="1:7" x14ac:dyDescent="0.2">
      <c r="A1338" s="259" t="s">
        <v>703</v>
      </c>
      <c r="B1338" s="259" t="s">
        <v>856</v>
      </c>
      <c r="C1338" s="259" t="s">
        <v>101</v>
      </c>
      <c r="D1338" s="259" t="s">
        <v>815</v>
      </c>
      <c r="E1338" s="259" t="str">
        <f t="shared" si="20"/>
        <v>A5870694304523835</v>
      </c>
      <c r="F1338" s="260">
        <v>100</v>
      </c>
      <c r="G1338" s="260">
        <v>0</v>
      </c>
    </row>
    <row r="1339" spans="1:7" x14ac:dyDescent="0.2">
      <c r="A1339" s="259" t="s">
        <v>703</v>
      </c>
      <c r="B1339" s="259" t="s">
        <v>856</v>
      </c>
      <c r="C1339" s="259" t="s">
        <v>101</v>
      </c>
      <c r="D1339" s="259" t="s">
        <v>552</v>
      </c>
      <c r="E1339" s="259" t="str">
        <f t="shared" si="20"/>
        <v>A5870694304524221</v>
      </c>
      <c r="F1339" s="260">
        <v>5000</v>
      </c>
      <c r="G1339" s="260">
        <v>0</v>
      </c>
    </row>
    <row r="1340" spans="1:7" x14ac:dyDescent="0.2">
      <c r="A1340" s="259" t="s">
        <v>703</v>
      </c>
      <c r="B1340" s="259" t="s">
        <v>856</v>
      </c>
      <c r="C1340" s="259" t="s">
        <v>101</v>
      </c>
      <c r="D1340" s="259" t="s">
        <v>559</v>
      </c>
      <c r="E1340" s="259" t="str">
        <f t="shared" si="20"/>
        <v>A5870694304524222</v>
      </c>
      <c r="F1340" s="260">
        <v>8000</v>
      </c>
      <c r="G1340" s="260">
        <v>996</v>
      </c>
    </row>
    <row r="1341" spans="1:7" x14ac:dyDescent="0.2">
      <c r="A1341" s="259" t="s">
        <v>703</v>
      </c>
      <c r="B1341" s="259" t="s">
        <v>856</v>
      </c>
      <c r="C1341" s="259" t="s">
        <v>101</v>
      </c>
      <c r="D1341" s="259" t="s">
        <v>822</v>
      </c>
      <c r="E1341" s="259" t="str">
        <f t="shared" si="20"/>
        <v>A5870694304524223</v>
      </c>
      <c r="F1341" s="260">
        <v>18600</v>
      </c>
      <c r="G1341" s="260">
        <v>0</v>
      </c>
    </row>
    <row r="1342" spans="1:7" x14ac:dyDescent="0.2">
      <c r="A1342" s="259" t="s">
        <v>703</v>
      </c>
      <c r="B1342" s="259" t="s">
        <v>856</v>
      </c>
      <c r="C1342" s="259" t="s">
        <v>101</v>
      </c>
      <c r="D1342" s="259" t="s">
        <v>889</v>
      </c>
      <c r="E1342" s="259" t="str">
        <f t="shared" si="20"/>
        <v>A5870694304524224</v>
      </c>
      <c r="F1342" s="260">
        <v>4000</v>
      </c>
      <c r="G1342" s="260">
        <v>0</v>
      </c>
    </row>
    <row r="1343" spans="1:7" x14ac:dyDescent="0.2">
      <c r="A1343" s="259" t="s">
        <v>703</v>
      </c>
      <c r="B1343" s="259" t="s">
        <v>856</v>
      </c>
      <c r="C1343" s="259" t="s">
        <v>101</v>
      </c>
      <c r="D1343" s="259" t="s">
        <v>823</v>
      </c>
      <c r="E1343" s="259" t="str">
        <f t="shared" si="20"/>
        <v>A5870694304524225</v>
      </c>
      <c r="F1343" s="260">
        <v>6600</v>
      </c>
      <c r="G1343" s="260">
        <v>3675</v>
      </c>
    </row>
    <row r="1344" spans="1:7" x14ac:dyDescent="0.2">
      <c r="A1344" s="259" t="s">
        <v>703</v>
      </c>
      <c r="B1344" s="259" t="s">
        <v>856</v>
      </c>
      <c r="C1344" s="259" t="s">
        <v>101</v>
      </c>
      <c r="D1344" s="259" t="s">
        <v>824</v>
      </c>
      <c r="E1344" s="259" t="str">
        <f t="shared" si="20"/>
        <v>A5870694304524227</v>
      </c>
      <c r="F1344" s="260">
        <v>2700</v>
      </c>
      <c r="G1344" s="260">
        <v>0</v>
      </c>
    </row>
    <row r="1345" spans="1:7" x14ac:dyDescent="0.2">
      <c r="A1345" s="259" t="s">
        <v>703</v>
      </c>
      <c r="B1345" s="259" t="s">
        <v>856</v>
      </c>
      <c r="C1345" s="259" t="s">
        <v>101</v>
      </c>
      <c r="D1345" s="259" t="s">
        <v>563</v>
      </c>
      <c r="E1345" s="259" t="str">
        <f t="shared" si="20"/>
        <v>A5870694304524231</v>
      </c>
      <c r="F1345" s="260">
        <v>100</v>
      </c>
      <c r="G1345" s="260">
        <v>0</v>
      </c>
    </row>
    <row r="1346" spans="1:7" x14ac:dyDescent="0.2">
      <c r="A1346" s="259" t="s">
        <v>703</v>
      </c>
      <c r="B1346" s="259" t="s">
        <v>856</v>
      </c>
      <c r="C1346" s="259" t="s">
        <v>101</v>
      </c>
      <c r="D1346" s="259" t="s">
        <v>901</v>
      </c>
      <c r="E1346" s="259" t="str">
        <f t="shared" si="20"/>
        <v>A5870694304524251</v>
      </c>
      <c r="F1346" s="260">
        <v>1000</v>
      </c>
      <c r="G1346" s="260">
        <v>0</v>
      </c>
    </row>
    <row r="1347" spans="1:7" x14ac:dyDescent="0.2">
      <c r="A1347" s="259" t="s">
        <v>703</v>
      </c>
      <c r="B1347" s="259" t="s">
        <v>856</v>
      </c>
      <c r="C1347" s="259" t="s">
        <v>101</v>
      </c>
      <c r="D1347" s="259" t="s">
        <v>560</v>
      </c>
      <c r="E1347" s="259" t="str">
        <f t="shared" ref="E1347:E1410" si="21">CONCATENATE(A1347,B1347,C1347,D1347)</f>
        <v>A5870694304524262</v>
      </c>
      <c r="F1347" s="260">
        <v>15000</v>
      </c>
      <c r="G1347" s="260">
        <v>0</v>
      </c>
    </row>
    <row r="1348" spans="1:7" x14ac:dyDescent="0.2">
      <c r="A1348" s="259" t="s">
        <v>703</v>
      </c>
      <c r="B1348" s="259" t="s">
        <v>856</v>
      </c>
      <c r="C1348" s="259" t="s">
        <v>101</v>
      </c>
      <c r="D1348" s="259" t="s">
        <v>895</v>
      </c>
      <c r="E1348" s="259" t="str">
        <f t="shared" si="21"/>
        <v>A5870694304524264</v>
      </c>
      <c r="F1348" s="260">
        <v>2700</v>
      </c>
      <c r="G1348" s="260">
        <v>0</v>
      </c>
    </row>
    <row r="1349" spans="1:7" x14ac:dyDescent="0.2">
      <c r="A1349" s="259" t="s">
        <v>704</v>
      </c>
      <c r="B1349" s="259" t="s">
        <v>856</v>
      </c>
      <c r="C1349" s="259" t="s">
        <v>101</v>
      </c>
      <c r="D1349" s="259" t="s">
        <v>538</v>
      </c>
      <c r="E1349" s="259" t="str">
        <f t="shared" si="21"/>
        <v>A5870704304523232</v>
      </c>
      <c r="F1349" s="260">
        <v>1000000</v>
      </c>
      <c r="G1349" s="260">
        <v>344343.78</v>
      </c>
    </row>
    <row r="1350" spans="1:7" x14ac:dyDescent="0.2">
      <c r="A1350" s="259" t="s">
        <v>704</v>
      </c>
      <c r="B1350" s="259" t="s">
        <v>856</v>
      </c>
      <c r="C1350" s="259" t="s">
        <v>101</v>
      </c>
      <c r="D1350" s="259" t="s">
        <v>511</v>
      </c>
      <c r="E1350" s="259" t="str">
        <f t="shared" si="21"/>
        <v>A5870704304523237</v>
      </c>
      <c r="F1350" s="260">
        <v>60000</v>
      </c>
      <c r="G1350" s="260">
        <v>71475</v>
      </c>
    </row>
    <row r="1351" spans="1:7" x14ac:dyDescent="0.2">
      <c r="A1351" s="259" t="s">
        <v>704</v>
      </c>
      <c r="B1351" s="259" t="s">
        <v>856</v>
      </c>
      <c r="C1351" s="259" t="s">
        <v>101</v>
      </c>
      <c r="D1351" s="259" t="s">
        <v>890</v>
      </c>
      <c r="E1351" s="259" t="str">
        <f t="shared" si="21"/>
        <v>A5870704304524111</v>
      </c>
      <c r="F1351" s="260">
        <v>700</v>
      </c>
      <c r="G1351" s="260">
        <v>0</v>
      </c>
    </row>
    <row r="1352" spans="1:7" x14ac:dyDescent="0.2">
      <c r="A1352" s="259" t="s">
        <v>704</v>
      </c>
      <c r="B1352" s="259" t="s">
        <v>856</v>
      </c>
      <c r="C1352" s="259" t="s">
        <v>101</v>
      </c>
      <c r="D1352" s="259" t="s">
        <v>557</v>
      </c>
      <c r="E1352" s="259" t="str">
        <f t="shared" si="21"/>
        <v>A5870704304524123</v>
      </c>
      <c r="F1352" s="260">
        <v>100</v>
      </c>
      <c r="G1352" s="260">
        <v>23200</v>
      </c>
    </row>
    <row r="1353" spans="1:7" x14ac:dyDescent="0.2">
      <c r="A1353" s="259" t="s">
        <v>704</v>
      </c>
      <c r="B1353" s="259" t="s">
        <v>856</v>
      </c>
      <c r="C1353" s="259" t="s">
        <v>101</v>
      </c>
      <c r="D1353" s="259" t="s">
        <v>888</v>
      </c>
      <c r="E1353" s="259" t="str">
        <f t="shared" si="21"/>
        <v>A5870704304524124</v>
      </c>
      <c r="F1353" s="260">
        <v>100</v>
      </c>
      <c r="G1353" s="260">
        <v>0</v>
      </c>
    </row>
    <row r="1354" spans="1:7" x14ac:dyDescent="0.2">
      <c r="A1354" s="259" t="s">
        <v>704</v>
      </c>
      <c r="B1354" s="259" t="s">
        <v>856</v>
      </c>
      <c r="C1354" s="259" t="s">
        <v>101</v>
      </c>
      <c r="D1354" s="259" t="s">
        <v>503</v>
      </c>
      <c r="E1354" s="259" t="str">
        <f t="shared" si="21"/>
        <v>A5870704304524126</v>
      </c>
      <c r="F1354" s="260">
        <v>100</v>
      </c>
      <c r="G1354" s="260">
        <v>3125</v>
      </c>
    </row>
    <row r="1355" spans="1:7" x14ac:dyDescent="0.2">
      <c r="A1355" s="259" t="s">
        <v>704</v>
      </c>
      <c r="B1355" s="259" t="s">
        <v>856</v>
      </c>
      <c r="C1355" s="259" t="s">
        <v>101</v>
      </c>
      <c r="D1355" s="259" t="s">
        <v>891</v>
      </c>
      <c r="E1355" s="259" t="str">
        <f t="shared" si="21"/>
        <v>A5870704304524212</v>
      </c>
      <c r="F1355" s="260">
        <v>1000</v>
      </c>
      <c r="G1355" s="260">
        <v>0</v>
      </c>
    </row>
    <row r="1356" spans="1:7" x14ac:dyDescent="0.2">
      <c r="A1356" s="259" t="s">
        <v>704</v>
      </c>
      <c r="B1356" s="259" t="s">
        <v>856</v>
      </c>
      <c r="C1356" s="259" t="s">
        <v>101</v>
      </c>
      <c r="D1356" s="259" t="s">
        <v>846</v>
      </c>
      <c r="E1356" s="259" t="str">
        <f t="shared" si="21"/>
        <v>A5870704304524214</v>
      </c>
      <c r="F1356" s="260">
        <v>4713467</v>
      </c>
      <c r="G1356" s="260">
        <v>2158549.59</v>
      </c>
    </row>
    <row r="1357" spans="1:7" x14ac:dyDescent="0.2">
      <c r="A1357" s="259" t="s">
        <v>704</v>
      </c>
      <c r="B1357" s="259" t="s">
        <v>856</v>
      </c>
      <c r="C1357" s="259" t="s">
        <v>101</v>
      </c>
      <c r="D1357" s="259" t="s">
        <v>828</v>
      </c>
      <c r="E1357" s="259" t="str">
        <f t="shared" si="21"/>
        <v>A5870704304524511</v>
      </c>
      <c r="F1357" s="260">
        <v>1300</v>
      </c>
      <c r="G1357" s="260">
        <v>0</v>
      </c>
    </row>
    <row r="1358" spans="1:7" x14ac:dyDescent="0.2">
      <c r="A1358" s="259" t="s">
        <v>704</v>
      </c>
      <c r="B1358" s="259" t="s">
        <v>856</v>
      </c>
      <c r="C1358" s="259" t="s">
        <v>101</v>
      </c>
      <c r="D1358" s="259" t="s">
        <v>854</v>
      </c>
      <c r="E1358" s="259" t="str">
        <f t="shared" si="21"/>
        <v>A5870704304524521</v>
      </c>
      <c r="F1358" s="260">
        <v>1000</v>
      </c>
      <c r="G1358" s="260">
        <v>0</v>
      </c>
    </row>
    <row r="1359" spans="1:7" x14ac:dyDescent="0.2">
      <c r="A1359" s="259" t="s">
        <v>708</v>
      </c>
      <c r="B1359" s="259" t="s">
        <v>856</v>
      </c>
      <c r="C1359" s="259" t="s">
        <v>101</v>
      </c>
      <c r="D1359" s="259" t="s">
        <v>526</v>
      </c>
      <c r="E1359" s="259" t="str">
        <f t="shared" si="21"/>
        <v>K5870834304523111</v>
      </c>
      <c r="F1359" s="260">
        <v>9400</v>
      </c>
      <c r="G1359" s="260">
        <v>0</v>
      </c>
    </row>
    <row r="1360" spans="1:7" x14ac:dyDescent="0.2">
      <c r="A1360" s="259" t="s">
        <v>708</v>
      </c>
      <c r="B1360" s="259" t="s">
        <v>856</v>
      </c>
      <c r="C1360" s="259" t="s">
        <v>101</v>
      </c>
      <c r="D1360" s="259" t="s">
        <v>530</v>
      </c>
      <c r="E1360" s="259" t="str">
        <f t="shared" si="21"/>
        <v>K5870834304523132</v>
      </c>
      <c r="F1360" s="260">
        <v>2100</v>
      </c>
      <c r="G1360" s="260">
        <v>0</v>
      </c>
    </row>
    <row r="1361" spans="1:7" x14ac:dyDescent="0.2">
      <c r="A1361" s="259" t="s">
        <v>708</v>
      </c>
      <c r="B1361" s="259" t="s">
        <v>856</v>
      </c>
      <c r="C1361" s="259" t="s">
        <v>101</v>
      </c>
      <c r="D1361" s="259" t="s">
        <v>510</v>
      </c>
      <c r="E1361" s="259" t="str">
        <f t="shared" si="21"/>
        <v>K5870834304523211</v>
      </c>
      <c r="F1361" s="260">
        <v>1000</v>
      </c>
      <c r="G1361" s="260">
        <v>2261.4499999999998</v>
      </c>
    </row>
    <row r="1362" spans="1:7" x14ac:dyDescent="0.2">
      <c r="A1362" s="259" t="s">
        <v>708</v>
      </c>
      <c r="B1362" s="259" t="s">
        <v>856</v>
      </c>
      <c r="C1362" s="259" t="s">
        <v>101</v>
      </c>
      <c r="D1362" s="259" t="s">
        <v>539</v>
      </c>
      <c r="E1362" s="259" t="str">
        <f t="shared" si="21"/>
        <v>K5870834304523233</v>
      </c>
      <c r="F1362" s="260">
        <v>3000</v>
      </c>
      <c r="G1362" s="260">
        <v>0</v>
      </c>
    </row>
    <row r="1363" spans="1:7" x14ac:dyDescent="0.2">
      <c r="A1363" s="259" t="s">
        <v>708</v>
      </c>
      <c r="B1363" s="259" t="s">
        <v>856</v>
      </c>
      <c r="C1363" s="259" t="s">
        <v>101</v>
      </c>
      <c r="D1363" s="259" t="s">
        <v>511</v>
      </c>
      <c r="E1363" s="259" t="str">
        <f t="shared" si="21"/>
        <v>K5870834304523237</v>
      </c>
      <c r="F1363" s="260">
        <v>2500</v>
      </c>
      <c r="G1363" s="260">
        <v>3125</v>
      </c>
    </row>
    <row r="1364" spans="1:7" x14ac:dyDescent="0.2">
      <c r="A1364" s="259" t="s">
        <v>708</v>
      </c>
      <c r="B1364" s="259" t="s">
        <v>856</v>
      </c>
      <c r="C1364" s="259" t="s">
        <v>101</v>
      </c>
      <c r="D1364" s="259" t="s">
        <v>552</v>
      </c>
      <c r="E1364" s="259" t="str">
        <f t="shared" si="21"/>
        <v>K5870834304524221</v>
      </c>
      <c r="F1364" s="260">
        <v>44000</v>
      </c>
      <c r="G1364" s="260">
        <v>0</v>
      </c>
    </row>
    <row r="1365" spans="1:7" x14ac:dyDescent="0.2">
      <c r="A1365" s="259" t="s">
        <v>708</v>
      </c>
      <c r="B1365" s="259" t="s">
        <v>856</v>
      </c>
      <c r="C1365" s="259" t="s">
        <v>101</v>
      </c>
      <c r="D1365" s="259" t="s">
        <v>560</v>
      </c>
      <c r="E1365" s="259" t="str">
        <f t="shared" si="21"/>
        <v>K5870834304524262</v>
      </c>
      <c r="F1365" s="260">
        <v>4000</v>
      </c>
      <c r="G1365" s="260">
        <v>0</v>
      </c>
    </row>
    <row r="1366" spans="1:7" x14ac:dyDescent="0.2">
      <c r="A1366" s="259" t="s">
        <v>712</v>
      </c>
      <c r="B1366" s="259" t="s">
        <v>856</v>
      </c>
      <c r="C1366" s="259" t="s">
        <v>101</v>
      </c>
      <c r="D1366" s="259" t="s">
        <v>526</v>
      </c>
      <c r="E1366" s="259" t="str">
        <f t="shared" si="21"/>
        <v>K5870854304523111</v>
      </c>
      <c r="F1366" s="260">
        <v>18000</v>
      </c>
      <c r="G1366" s="260">
        <v>13239.55</v>
      </c>
    </row>
    <row r="1367" spans="1:7" x14ac:dyDescent="0.2">
      <c r="A1367" s="259" t="s">
        <v>712</v>
      </c>
      <c r="B1367" s="259" t="s">
        <v>856</v>
      </c>
      <c r="C1367" s="259" t="s">
        <v>101</v>
      </c>
      <c r="D1367" s="259" t="s">
        <v>530</v>
      </c>
      <c r="E1367" s="259" t="str">
        <f t="shared" si="21"/>
        <v>K5870854304523132</v>
      </c>
      <c r="F1367" s="260">
        <v>3200</v>
      </c>
      <c r="G1367" s="260">
        <v>2184.54</v>
      </c>
    </row>
    <row r="1368" spans="1:7" x14ac:dyDescent="0.2">
      <c r="A1368" s="259" t="s">
        <v>712</v>
      </c>
      <c r="B1368" s="259" t="s">
        <v>856</v>
      </c>
      <c r="C1368" s="259" t="s">
        <v>101</v>
      </c>
      <c r="D1368" s="259" t="s">
        <v>510</v>
      </c>
      <c r="E1368" s="259" t="str">
        <f t="shared" si="21"/>
        <v>K5870854304523211</v>
      </c>
      <c r="F1368" s="260">
        <v>600</v>
      </c>
      <c r="G1368" s="260">
        <v>0</v>
      </c>
    </row>
    <row r="1369" spans="1:7" x14ac:dyDescent="0.2">
      <c r="A1369" s="259" t="s">
        <v>712</v>
      </c>
      <c r="B1369" s="259" t="s">
        <v>856</v>
      </c>
      <c r="C1369" s="259" t="s">
        <v>101</v>
      </c>
      <c r="D1369" s="259" t="s">
        <v>531</v>
      </c>
      <c r="E1369" s="259" t="str">
        <f t="shared" si="21"/>
        <v>K5870854304523212</v>
      </c>
      <c r="F1369" s="260">
        <v>300</v>
      </c>
      <c r="G1369" s="260">
        <v>128.41999999999999</v>
      </c>
    </row>
    <row r="1370" spans="1:7" x14ac:dyDescent="0.2">
      <c r="A1370" s="259" t="s">
        <v>712</v>
      </c>
      <c r="B1370" s="259" t="s">
        <v>856</v>
      </c>
      <c r="C1370" s="259" t="s">
        <v>101</v>
      </c>
      <c r="D1370" s="259" t="s">
        <v>537</v>
      </c>
      <c r="E1370" s="259" t="str">
        <f t="shared" si="21"/>
        <v>K5870854304523231</v>
      </c>
      <c r="F1370" s="260">
        <v>200</v>
      </c>
      <c r="G1370" s="260">
        <v>0</v>
      </c>
    </row>
    <row r="1371" spans="1:7" x14ac:dyDescent="0.2">
      <c r="A1371" s="259" t="s">
        <v>712</v>
      </c>
      <c r="B1371" s="259" t="s">
        <v>856</v>
      </c>
      <c r="C1371" s="259" t="s">
        <v>101</v>
      </c>
      <c r="D1371" s="259" t="s">
        <v>539</v>
      </c>
      <c r="E1371" s="259" t="str">
        <f t="shared" si="21"/>
        <v>K5870854304523233</v>
      </c>
      <c r="F1371" s="260">
        <v>200</v>
      </c>
      <c r="G1371" s="260">
        <v>334.4</v>
      </c>
    </row>
    <row r="1372" spans="1:7" x14ac:dyDescent="0.2">
      <c r="A1372" s="259" t="s">
        <v>712</v>
      </c>
      <c r="B1372" s="259" t="s">
        <v>856</v>
      </c>
      <c r="C1372" s="259" t="s">
        <v>101</v>
      </c>
      <c r="D1372" s="259" t="s">
        <v>511</v>
      </c>
      <c r="E1372" s="259" t="str">
        <f t="shared" si="21"/>
        <v>K5870854304523237</v>
      </c>
      <c r="F1372" s="260">
        <v>17000</v>
      </c>
      <c r="G1372" s="260">
        <v>0</v>
      </c>
    </row>
    <row r="1373" spans="1:7" x14ac:dyDescent="0.2">
      <c r="A1373" s="259" t="s">
        <v>712</v>
      </c>
      <c r="B1373" s="259" t="s">
        <v>856</v>
      </c>
      <c r="C1373" s="259" t="s">
        <v>101</v>
      </c>
      <c r="D1373" s="259" t="s">
        <v>544</v>
      </c>
      <c r="E1373" s="259" t="str">
        <f t="shared" si="21"/>
        <v>K5870854304523239</v>
      </c>
      <c r="F1373" s="260">
        <v>200</v>
      </c>
      <c r="G1373" s="260">
        <v>0</v>
      </c>
    </row>
    <row r="1374" spans="1:7" x14ac:dyDescent="0.2">
      <c r="A1374" s="259" t="s">
        <v>711</v>
      </c>
      <c r="B1374" s="259" t="s">
        <v>856</v>
      </c>
      <c r="C1374" s="259" t="s">
        <v>101</v>
      </c>
      <c r="D1374" s="259" t="s">
        <v>526</v>
      </c>
      <c r="E1374" s="259" t="str">
        <f t="shared" si="21"/>
        <v>K5870864304523111</v>
      </c>
      <c r="F1374" s="260">
        <v>10700</v>
      </c>
      <c r="G1374" s="260">
        <v>6373.74</v>
      </c>
    </row>
    <row r="1375" spans="1:7" x14ac:dyDescent="0.2">
      <c r="A1375" s="259" t="s">
        <v>711</v>
      </c>
      <c r="B1375" s="259" t="s">
        <v>856</v>
      </c>
      <c r="C1375" s="259" t="s">
        <v>101</v>
      </c>
      <c r="D1375" s="259" t="s">
        <v>530</v>
      </c>
      <c r="E1375" s="259" t="str">
        <f t="shared" si="21"/>
        <v>K5870864304523132</v>
      </c>
      <c r="F1375" s="260">
        <v>1760</v>
      </c>
      <c r="G1375" s="260">
        <v>1051.69</v>
      </c>
    </row>
    <row r="1376" spans="1:7" x14ac:dyDescent="0.2">
      <c r="A1376" s="259" t="s">
        <v>711</v>
      </c>
      <c r="B1376" s="259" t="s">
        <v>856</v>
      </c>
      <c r="C1376" s="259" t="s">
        <v>101</v>
      </c>
      <c r="D1376" s="259" t="s">
        <v>510</v>
      </c>
      <c r="E1376" s="259" t="str">
        <f t="shared" si="21"/>
        <v>K5870864304523211</v>
      </c>
      <c r="F1376" s="260">
        <v>400</v>
      </c>
      <c r="G1376" s="260">
        <v>0</v>
      </c>
    </row>
    <row r="1377" spans="1:7" x14ac:dyDescent="0.2">
      <c r="A1377" s="259" t="s">
        <v>711</v>
      </c>
      <c r="B1377" s="259" t="s">
        <v>856</v>
      </c>
      <c r="C1377" s="259" t="s">
        <v>101</v>
      </c>
      <c r="D1377" s="259" t="s">
        <v>531</v>
      </c>
      <c r="E1377" s="259" t="str">
        <f t="shared" si="21"/>
        <v>K5870864304523212</v>
      </c>
      <c r="F1377" s="260">
        <v>80</v>
      </c>
      <c r="G1377" s="260">
        <v>48.56</v>
      </c>
    </row>
    <row r="1378" spans="1:7" x14ac:dyDescent="0.2">
      <c r="A1378" s="259" t="s">
        <v>711</v>
      </c>
      <c r="B1378" s="259" t="s">
        <v>856</v>
      </c>
      <c r="C1378" s="259" t="s">
        <v>101</v>
      </c>
      <c r="D1378" s="259" t="s">
        <v>537</v>
      </c>
      <c r="E1378" s="259" t="str">
        <f t="shared" si="21"/>
        <v>K5870864304523231</v>
      </c>
      <c r="F1378" s="260">
        <v>200</v>
      </c>
      <c r="G1378" s="260">
        <v>0</v>
      </c>
    </row>
    <row r="1379" spans="1:7" x14ac:dyDescent="0.2">
      <c r="A1379" s="259" t="s">
        <v>711</v>
      </c>
      <c r="B1379" s="259" t="s">
        <v>856</v>
      </c>
      <c r="C1379" s="259" t="s">
        <v>101</v>
      </c>
      <c r="D1379" s="259" t="s">
        <v>539</v>
      </c>
      <c r="E1379" s="259" t="str">
        <f t="shared" si="21"/>
        <v>K5870864304523233</v>
      </c>
      <c r="F1379" s="260">
        <v>1000</v>
      </c>
      <c r="G1379" s="260">
        <v>780</v>
      </c>
    </row>
    <row r="1380" spans="1:7" x14ac:dyDescent="0.2">
      <c r="A1380" s="259" t="s">
        <v>711</v>
      </c>
      <c r="B1380" s="259" t="s">
        <v>856</v>
      </c>
      <c r="C1380" s="259" t="s">
        <v>101</v>
      </c>
      <c r="D1380" s="259" t="s">
        <v>511</v>
      </c>
      <c r="E1380" s="259" t="str">
        <f t="shared" si="21"/>
        <v>K5870864304523237</v>
      </c>
      <c r="F1380" s="260">
        <v>7000</v>
      </c>
      <c r="G1380" s="260">
        <v>3987.5</v>
      </c>
    </row>
    <row r="1381" spans="1:7" x14ac:dyDescent="0.2">
      <c r="A1381" s="259" t="s">
        <v>711</v>
      </c>
      <c r="B1381" s="259" t="s">
        <v>856</v>
      </c>
      <c r="C1381" s="259" t="s">
        <v>101</v>
      </c>
      <c r="D1381" s="259" t="s">
        <v>544</v>
      </c>
      <c r="E1381" s="259" t="str">
        <f t="shared" si="21"/>
        <v>K5870864304523239</v>
      </c>
      <c r="F1381" s="260">
        <v>2000</v>
      </c>
      <c r="G1381" s="260">
        <v>0</v>
      </c>
    </row>
    <row r="1382" spans="1:7" x14ac:dyDescent="0.2">
      <c r="A1382" s="259" t="s">
        <v>711</v>
      </c>
      <c r="B1382" s="259" t="s">
        <v>856</v>
      </c>
      <c r="C1382" s="259" t="s">
        <v>101</v>
      </c>
      <c r="D1382" s="259" t="s">
        <v>559</v>
      </c>
      <c r="E1382" s="259" t="str">
        <f t="shared" si="21"/>
        <v>K5870864304524222</v>
      </c>
      <c r="F1382" s="260">
        <v>13500</v>
      </c>
      <c r="G1382" s="260">
        <v>0</v>
      </c>
    </row>
    <row r="1383" spans="1:7" x14ac:dyDescent="0.2">
      <c r="A1383" s="259" t="s">
        <v>710</v>
      </c>
      <c r="B1383" s="259" t="s">
        <v>856</v>
      </c>
      <c r="C1383" s="259" t="s">
        <v>101</v>
      </c>
      <c r="D1383" s="259" t="s">
        <v>526</v>
      </c>
      <c r="E1383" s="259" t="str">
        <f t="shared" si="21"/>
        <v>K5870874304523111</v>
      </c>
      <c r="F1383" s="260">
        <v>9540</v>
      </c>
      <c r="G1383" s="260">
        <v>5728.1</v>
      </c>
    </row>
    <row r="1384" spans="1:7" x14ac:dyDescent="0.2">
      <c r="A1384" s="259" t="s">
        <v>710</v>
      </c>
      <c r="B1384" s="259" t="s">
        <v>856</v>
      </c>
      <c r="C1384" s="259" t="s">
        <v>101</v>
      </c>
      <c r="D1384" s="259" t="s">
        <v>530</v>
      </c>
      <c r="E1384" s="259" t="str">
        <f t="shared" si="21"/>
        <v>K5870874304523132</v>
      </c>
      <c r="F1384" s="260">
        <v>1600</v>
      </c>
      <c r="G1384" s="260">
        <v>945.17</v>
      </c>
    </row>
    <row r="1385" spans="1:7" x14ac:dyDescent="0.2">
      <c r="A1385" s="259" t="s">
        <v>710</v>
      </c>
      <c r="B1385" s="259" t="s">
        <v>856</v>
      </c>
      <c r="C1385" s="259" t="s">
        <v>101</v>
      </c>
      <c r="D1385" s="259" t="s">
        <v>510</v>
      </c>
      <c r="E1385" s="259" t="str">
        <f t="shared" si="21"/>
        <v>K5870874304523211</v>
      </c>
      <c r="F1385" s="260">
        <v>600</v>
      </c>
      <c r="G1385" s="260">
        <v>0</v>
      </c>
    </row>
    <row r="1386" spans="1:7" x14ac:dyDescent="0.2">
      <c r="A1386" s="259" t="s">
        <v>710</v>
      </c>
      <c r="B1386" s="259" t="s">
        <v>856</v>
      </c>
      <c r="C1386" s="259" t="s">
        <v>101</v>
      </c>
      <c r="D1386" s="259" t="s">
        <v>531</v>
      </c>
      <c r="E1386" s="259" t="str">
        <f t="shared" si="21"/>
        <v>K5870874304523212</v>
      </c>
      <c r="F1386" s="260">
        <v>50</v>
      </c>
      <c r="G1386" s="260">
        <v>25.56</v>
      </c>
    </row>
    <row r="1387" spans="1:7" x14ac:dyDescent="0.2">
      <c r="A1387" s="259" t="s">
        <v>710</v>
      </c>
      <c r="B1387" s="259" t="s">
        <v>856</v>
      </c>
      <c r="C1387" s="259" t="s">
        <v>101</v>
      </c>
      <c r="D1387" s="259" t="s">
        <v>537</v>
      </c>
      <c r="E1387" s="259" t="str">
        <f t="shared" si="21"/>
        <v>K5870874304523231</v>
      </c>
      <c r="F1387" s="260">
        <v>600</v>
      </c>
      <c r="G1387" s="260">
        <v>0</v>
      </c>
    </row>
    <row r="1388" spans="1:7" x14ac:dyDescent="0.2">
      <c r="A1388" s="259" t="s">
        <v>710</v>
      </c>
      <c r="B1388" s="259" t="s">
        <v>856</v>
      </c>
      <c r="C1388" s="259" t="s">
        <v>101</v>
      </c>
      <c r="D1388" s="259" t="s">
        <v>539</v>
      </c>
      <c r="E1388" s="259" t="str">
        <f t="shared" si="21"/>
        <v>K5870874304523233</v>
      </c>
      <c r="F1388" s="260">
        <v>600</v>
      </c>
      <c r="G1388" s="260">
        <v>0</v>
      </c>
    </row>
    <row r="1389" spans="1:7" x14ac:dyDescent="0.2">
      <c r="A1389" s="259" t="s">
        <v>710</v>
      </c>
      <c r="B1389" s="259" t="s">
        <v>856</v>
      </c>
      <c r="C1389" s="259" t="s">
        <v>101</v>
      </c>
      <c r="D1389" s="259" t="s">
        <v>511</v>
      </c>
      <c r="E1389" s="259" t="str">
        <f t="shared" si="21"/>
        <v>K5870874304523237</v>
      </c>
      <c r="F1389" s="260">
        <v>5000</v>
      </c>
      <c r="G1389" s="260">
        <v>3000</v>
      </c>
    </row>
    <row r="1390" spans="1:7" x14ac:dyDescent="0.2">
      <c r="A1390" s="259" t="s">
        <v>710</v>
      </c>
      <c r="B1390" s="259" t="s">
        <v>856</v>
      </c>
      <c r="C1390" s="259" t="s">
        <v>101</v>
      </c>
      <c r="D1390" s="259" t="s">
        <v>544</v>
      </c>
      <c r="E1390" s="259" t="str">
        <f t="shared" si="21"/>
        <v>K5870874304523239</v>
      </c>
      <c r="F1390" s="260">
        <v>1000</v>
      </c>
      <c r="G1390" s="260">
        <v>0</v>
      </c>
    </row>
    <row r="1391" spans="1:7" x14ac:dyDescent="0.2">
      <c r="A1391" s="259" t="s">
        <v>709</v>
      </c>
      <c r="B1391" s="259" t="s">
        <v>856</v>
      </c>
      <c r="C1391" s="259" t="s">
        <v>101</v>
      </c>
      <c r="D1391" s="259" t="s">
        <v>526</v>
      </c>
      <c r="E1391" s="259" t="str">
        <f t="shared" si="21"/>
        <v>K5870884304523111</v>
      </c>
      <c r="F1391" s="260">
        <v>9700</v>
      </c>
      <c r="G1391" s="260">
        <v>6725.62</v>
      </c>
    </row>
    <row r="1392" spans="1:7" x14ac:dyDescent="0.2">
      <c r="A1392" s="259" t="s">
        <v>709</v>
      </c>
      <c r="B1392" s="259" t="s">
        <v>856</v>
      </c>
      <c r="C1392" s="259" t="s">
        <v>101</v>
      </c>
      <c r="D1392" s="259" t="s">
        <v>530</v>
      </c>
      <c r="E1392" s="259" t="str">
        <f t="shared" si="21"/>
        <v>K5870884304523132</v>
      </c>
      <c r="F1392" s="260">
        <v>1600</v>
      </c>
      <c r="G1392" s="260">
        <v>1109.74</v>
      </c>
    </row>
    <row r="1393" spans="1:7" x14ac:dyDescent="0.2">
      <c r="A1393" s="259" t="s">
        <v>709</v>
      </c>
      <c r="B1393" s="259" t="s">
        <v>856</v>
      </c>
      <c r="C1393" s="259" t="s">
        <v>101</v>
      </c>
      <c r="D1393" s="259" t="s">
        <v>510</v>
      </c>
      <c r="E1393" s="259" t="str">
        <f t="shared" si="21"/>
        <v>K5870884304523211</v>
      </c>
      <c r="F1393" s="260">
        <v>600</v>
      </c>
      <c r="G1393" s="260">
        <v>27.09</v>
      </c>
    </row>
    <row r="1394" spans="1:7" x14ac:dyDescent="0.2">
      <c r="A1394" s="259" t="s">
        <v>709</v>
      </c>
      <c r="B1394" s="259" t="s">
        <v>856</v>
      </c>
      <c r="C1394" s="259" t="s">
        <v>101</v>
      </c>
      <c r="D1394" s="259" t="s">
        <v>531</v>
      </c>
      <c r="E1394" s="259" t="str">
        <f t="shared" si="21"/>
        <v>K5870884304523212</v>
      </c>
      <c r="F1394" s="260">
        <v>100</v>
      </c>
      <c r="G1394" s="260">
        <v>51.73</v>
      </c>
    </row>
    <row r="1395" spans="1:7" x14ac:dyDescent="0.2">
      <c r="A1395" s="259" t="s">
        <v>709</v>
      </c>
      <c r="B1395" s="259" t="s">
        <v>856</v>
      </c>
      <c r="C1395" s="259" t="s">
        <v>101</v>
      </c>
      <c r="D1395" s="259" t="s">
        <v>537</v>
      </c>
      <c r="E1395" s="259" t="str">
        <f t="shared" si="21"/>
        <v>K5870884304523231</v>
      </c>
      <c r="F1395" s="260">
        <v>800</v>
      </c>
      <c r="G1395" s="260">
        <v>0</v>
      </c>
    </row>
    <row r="1396" spans="1:7" x14ac:dyDescent="0.2">
      <c r="A1396" s="259" t="s">
        <v>709</v>
      </c>
      <c r="B1396" s="259" t="s">
        <v>856</v>
      </c>
      <c r="C1396" s="259" t="s">
        <v>101</v>
      </c>
      <c r="D1396" s="259" t="s">
        <v>539</v>
      </c>
      <c r="E1396" s="259" t="str">
        <f t="shared" si="21"/>
        <v>K5870884304523233</v>
      </c>
      <c r="F1396" s="260">
        <v>8900</v>
      </c>
      <c r="G1396" s="260">
        <v>10602.5</v>
      </c>
    </row>
    <row r="1397" spans="1:7" x14ac:dyDescent="0.2">
      <c r="A1397" s="259" t="s">
        <v>709</v>
      </c>
      <c r="B1397" s="259" t="s">
        <v>856</v>
      </c>
      <c r="C1397" s="259" t="s">
        <v>101</v>
      </c>
      <c r="D1397" s="259" t="s">
        <v>511</v>
      </c>
      <c r="E1397" s="259" t="str">
        <f t="shared" si="21"/>
        <v>K5870884304523237</v>
      </c>
      <c r="F1397" s="260">
        <v>9750</v>
      </c>
      <c r="G1397" s="260">
        <v>3560</v>
      </c>
    </row>
    <row r="1398" spans="1:7" x14ac:dyDescent="0.2">
      <c r="A1398" s="259" t="s">
        <v>709</v>
      </c>
      <c r="B1398" s="259" t="s">
        <v>856</v>
      </c>
      <c r="C1398" s="259" t="s">
        <v>101</v>
      </c>
      <c r="D1398" s="259" t="s">
        <v>544</v>
      </c>
      <c r="E1398" s="259" t="str">
        <f t="shared" si="21"/>
        <v>K5870884304523239</v>
      </c>
      <c r="F1398" s="260">
        <v>1000</v>
      </c>
      <c r="G1398" s="260">
        <v>0</v>
      </c>
    </row>
    <row r="1399" spans="1:7" x14ac:dyDescent="0.2">
      <c r="A1399" s="259" t="s">
        <v>705</v>
      </c>
      <c r="B1399" s="259" t="s">
        <v>856</v>
      </c>
      <c r="C1399" s="259" t="s">
        <v>101</v>
      </c>
      <c r="D1399" s="259" t="s">
        <v>898</v>
      </c>
      <c r="E1399" s="259" t="str">
        <f t="shared" si="21"/>
        <v>T5870714304523421</v>
      </c>
      <c r="F1399" s="260">
        <v>1000</v>
      </c>
      <c r="G1399" s="260">
        <v>0</v>
      </c>
    </row>
    <row r="1400" spans="1:7" x14ac:dyDescent="0.2">
      <c r="A1400" s="259" t="s">
        <v>708</v>
      </c>
      <c r="B1400" s="259" t="s">
        <v>857</v>
      </c>
      <c r="C1400" s="259" t="s">
        <v>101</v>
      </c>
      <c r="D1400" s="259" t="s">
        <v>526</v>
      </c>
      <c r="E1400" s="259" t="str">
        <f t="shared" si="21"/>
        <v>K5870835104523111</v>
      </c>
      <c r="F1400" s="260">
        <v>7520</v>
      </c>
      <c r="G1400" s="260">
        <v>0</v>
      </c>
    </row>
    <row r="1401" spans="1:7" x14ac:dyDescent="0.2">
      <c r="A1401" s="259" t="s">
        <v>708</v>
      </c>
      <c r="B1401" s="259" t="s">
        <v>857</v>
      </c>
      <c r="C1401" s="259" t="s">
        <v>101</v>
      </c>
      <c r="D1401" s="259" t="s">
        <v>530</v>
      </c>
      <c r="E1401" s="259" t="str">
        <f t="shared" si="21"/>
        <v>K5870835104523132</v>
      </c>
      <c r="F1401" s="260">
        <v>1680</v>
      </c>
      <c r="G1401" s="260">
        <v>0</v>
      </c>
    </row>
    <row r="1402" spans="1:7" x14ac:dyDescent="0.2">
      <c r="A1402" s="259" t="s">
        <v>708</v>
      </c>
      <c r="B1402" s="259" t="s">
        <v>857</v>
      </c>
      <c r="C1402" s="259" t="s">
        <v>101</v>
      </c>
      <c r="D1402" s="259" t="s">
        <v>510</v>
      </c>
      <c r="E1402" s="259" t="str">
        <f t="shared" si="21"/>
        <v>K5870835104523211</v>
      </c>
      <c r="F1402" s="260">
        <v>810</v>
      </c>
      <c r="G1402" s="260">
        <v>1809.17</v>
      </c>
    </row>
    <row r="1403" spans="1:7" x14ac:dyDescent="0.2">
      <c r="A1403" s="259" t="s">
        <v>708</v>
      </c>
      <c r="B1403" s="259" t="s">
        <v>857</v>
      </c>
      <c r="C1403" s="259" t="s">
        <v>101</v>
      </c>
      <c r="D1403" s="259" t="s">
        <v>539</v>
      </c>
      <c r="E1403" s="259" t="str">
        <f t="shared" si="21"/>
        <v>K5870835104523233</v>
      </c>
      <c r="F1403" s="260">
        <v>2400</v>
      </c>
      <c r="G1403" s="260">
        <v>0</v>
      </c>
    </row>
    <row r="1404" spans="1:7" x14ac:dyDescent="0.2">
      <c r="A1404" s="259" t="s">
        <v>708</v>
      </c>
      <c r="B1404" s="259" t="s">
        <v>857</v>
      </c>
      <c r="C1404" s="259" t="s">
        <v>101</v>
      </c>
      <c r="D1404" s="259" t="s">
        <v>511</v>
      </c>
      <c r="E1404" s="259" t="str">
        <f t="shared" si="21"/>
        <v>K5870835104523237</v>
      </c>
      <c r="F1404" s="260">
        <v>2000</v>
      </c>
      <c r="G1404" s="260">
        <v>2500</v>
      </c>
    </row>
    <row r="1405" spans="1:7" x14ac:dyDescent="0.2">
      <c r="A1405" s="259" t="s">
        <v>708</v>
      </c>
      <c r="B1405" s="259" t="s">
        <v>857</v>
      </c>
      <c r="C1405" s="259" t="s">
        <v>101</v>
      </c>
      <c r="D1405" s="259" t="s">
        <v>552</v>
      </c>
      <c r="E1405" s="259" t="str">
        <f t="shared" si="21"/>
        <v>K5870835104524221</v>
      </c>
      <c r="F1405" s="260">
        <v>35200</v>
      </c>
      <c r="G1405" s="260">
        <v>0</v>
      </c>
    </row>
    <row r="1406" spans="1:7" x14ac:dyDescent="0.2">
      <c r="A1406" s="259" t="s">
        <v>708</v>
      </c>
      <c r="B1406" s="259" t="s">
        <v>857</v>
      </c>
      <c r="C1406" s="259" t="s">
        <v>101</v>
      </c>
      <c r="D1406" s="259" t="s">
        <v>560</v>
      </c>
      <c r="E1406" s="259" t="str">
        <f t="shared" si="21"/>
        <v>K5870835104524262</v>
      </c>
      <c r="F1406" s="260">
        <v>3200</v>
      </c>
      <c r="G1406" s="260">
        <v>0</v>
      </c>
    </row>
    <row r="1407" spans="1:7" x14ac:dyDescent="0.2">
      <c r="A1407" s="259" t="s">
        <v>871</v>
      </c>
      <c r="B1407" s="259" t="s">
        <v>861</v>
      </c>
      <c r="C1407" s="259" t="s">
        <v>872</v>
      </c>
      <c r="D1407" s="259" t="s">
        <v>902</v>
      </c>
      <c r="E1407" s="259" t="str">
        <f t="shared" si="21"/>
        <v>5288886341</v>
      </c>
      <c r="F1407" s="260">
        <v>0</v>
      </c>
      <c r="G1407" s="260">
        <v>-3675</v>
      </c>
    </row>
    <row r="1408" spans="1:7" x14ac:dyDescent="0.2">
      <c r="A1408" s="259" t="s">
        <v>704</v>
      </c>
      <c r="B1408" s="259" t="s">
        <v>861</v>
      </c>
      <c r="C1408" s="259" t="s">
        <v>101</v>
      </c>
      <c r="D1408" s="259" t="s">
        <v>891</v>
      </c>
      <c r="E1408" s="259" t="str">
        <f t="shared" si="21"/>
        <v>A5870705204524212</v>
      </c>
      <c r="F1408" s="260">
        <v>486533</v>
      </c>
      <c r="G1408" s="260">
        <v>0</v>
      </c>
    </row>
    <row r="1409" spans="1:7" x14ac:dyDescent="0.2">
      <c r="A1409" s="259" t="s">
        <v>903</v>
      </c>
      <c r="B1409" s="259" t="s">
        <v>861</v>
      </c>
      <c r="C1409" s="259" t="s">
        <v>101</v>
      </c>
      <c r="D1409" s="259" t="s">
        <v>846</v>
      </c>
      <c r="E1409" s="259" t="str">
        <f t="shared" si="21"/>
        <v>K5870775204524214</v>
      </c>
      <c r="F1409" s="260">
        <v>0</v>
      </c>
      <c r="G1409" s="260">
        <v>0</v>
      </c>
    </row>
    <row r="1410" spans="1:7" x14ac:dyDescent="0.2">
      <c r="A1410" s="259" t="s">
        <v>871</v>
      </c>
      <c r="B1410" s="259" t="s">
        <v>862</v>
      </c>
      <c r="C1410" s="259" t="s">
        <v>872</v>
      </c>
      <c r="D1410" s="259" t="s">
        <v>876</v>
      </c>
      <c r="E1410" s="259" t="str">
        <f t="shared" si="21"/>
        <v>55988886323</v>
      </c>
      <c r="F1410" s="260">
        <v>0</v>
      </c>
      <c r="G1410" s="260">
        <v>-151959.22</v>
      </c>
    </row>
    <row r="1411" spans="1:7" x14ac:dyDescent="0.2">
      <c r="A1411" s="259" t="s">
        <v>708</v>
      </c>
      <c r="B1411" s="259" t="s">
        <v>862</v>
      </c>
      <c r="C1411" s="259" t="s">
        <v>101</v>
      </c>
      <c r="D1411" s="259" t="s">
        <v>526</v>
      </c>
      <c r="E1411" s="259" t="str">
        <f t="shared" ref="E1411:E1474" si="22">CONCATENATE(A1411,B1411,C1411,D1411)</f>
        <v>K58708355904523111</v>
      </c>
      <c r="F1411" s="260">
        <v>1880</v>
      </c>
      <c r="G1411" s="260">
        <v>0</v>
      </c>
    </row>
    <row r="1412" spans="1:7" x14ac:dyDescent="0.2">
      <c r="A1412" s="259" t="s">
        <v>708</v>
      </c>
      <c r="B1412" s="259" t="s">
        <v>862</v>
      </c>
      <c r="C1412" s="259" t="s">
        <v>101</v>
      </c>
      <c r="D1412" s="259" t="s">
        <v>530</v>
      </c>
      <c r="E1412" s="259" t="str">
        <f t="shared" si="22"/>
        <v>K58708355904523132</v>
      </c>
      <c r="F1412" s="260">
        <v>420</v>
      </c>
      <c r="G1412" s="260">
        <v>0</v>
      </c>
    </row>
    <row r="1413" spans="1:7" x14ac:dyDescent="0.2">
      <c r="A1413" s="259" t="s">
        <v>708</v>
      </c>
      <c r="B1413" s="259" t="s">
        <v>862</v>
      </c>
      <c r="C1413" s="259" t="s">
        <v>101</v>
      </c>
      <c r="D1413" s="259" t="s">
        <v>510</v>
      </c>
      <c r="E1413" s="259" t="str">
        <f t="shared" si="22"/>
        <v>K58708355904523211</v>
      </c>
      <c r="F1413" s="260">
        <v>200</v>
      </c>
      <c r="G1413" s="260">
        <v>452.3</v>
      </c>
    </row>
    <row r="1414" spans="1:7" x14ac:dyDescent="0.2">
      <c r="A1414" s="259" t="s">
        <v>708</v>
      </c>
      <c r="B1414" s="259" t="s">
        <v>862</v>
      </c>
      <c r="C1414" s="259" t="s">
        <v>101</v>
      </c>
      <c r="D1414" s="259" t="s">
        <v>539</v>
      </c>
      <c r="E1414" s="259" t="str">
        <f t="shared" si="22"/>
        <v>K58708355904523233</v>
      </c>
      <c r="F1414" s="260">
        <v>600</v>
      </c>
      <c r="G1414" s="260">
        <v>0</v>
      </c>
    </row>
    <row r="1415" spans="1:7" x14ac:dyDescent="0.2">
      <c r="A1415" s="259" t="s">
        <v>708</v>
      </c>
      <c r="B1415" s="259" t="s">
        <v>862</v>
      </c>
      <c r="C1415" s="259" t="s">
        <v>101</v>
      </c>
      <c r="D1415" s="259" t="s">
        <v>511</v>
      </c>
      <c r="E1415" s="259" t="str">
        <f t="shared" si="22"/>
        <v>K58708355904523237</v>
      </c>
      <c r="F1415" s="260">
        <v>500</v>
      </c>
      <c r="G1415" s="260">
        <v>625</v>
      </c>
    </row>
    <row r="1416" spans="1:7" x14ac:dyDescent="0.2">
      <c r="A1416" s="259" t="s">
        <v>708</v>
      </c>
      <c r="B1416" s="259" t="s">
        <v>862</v>
      </c>
      <c r="C1416" s="259" t="s">
        <v>101</v>
      </c>
      <c r="D1416" s="259" t="s">
        <v>552</v>
      </c>
      <c r="E1416" s="259" t="str">
        <f t="shared" si="22"/>
        <v>K58708355904524221</v>
      </c>
      <c r="F1416" s="260">
        <v>8800</v>
      </c>
      <c r="G1416" s="260">
        <v>0</v>
      </c>
    </row>
    <row r="1417" spans="1:7" x14ac:dyDescent="0.2">
      <c r="A1417" s="259" t="s">
        <v>708</v>
      </c>
      <c r="B1417" s="259" t="s">
        <v>862</v>
      </c>
      <c r="C1417" s="259" t="s">
        <v>101</v>
      </c>
      <c r="D1417" s="259" t="s">
        <v>560</v>
      </c>
      <c r="E1417" s="259" t="str">
        <f t="shared" si="22"/>
        <v>K58708355904524262</v>
      </c>
      <c r="F1417" s="260">
        <v>800</v>
      </c>
      <c r="G1417" s="260">
        <v>0</v>
      </c>
    </row>
    <row r="1418" spans="1:7" x14ac:dyDescent="0.2">
      <c r="A1418" s="259" t="s">
        <v>712</v>
      </c>
      <c r="B1418" s="259" t="s">
        <v>862</v>
      </c>
      <c r="C1418" s="259" t="s">
        <v>101</v>
      </c>
      <c r="D1418" s="259" t="s">
        <v>526</v>
      </c>
      <c r="E1418" s="259" t="str">
        <f t="shared" si="22"/>
        <v>K58708555904523111</v>
      </c>
      <c r="F1418" s="260">
        <v>68400</v>
      </c>
      <c r="G1418" s="260">
        <v>52958.16</v>
      </c>
    </row>
    <row r="1419" spans="1:7" x14ac:dyDescent="0.2">
      <c r="A1419" s="259" t="s">
        <v>712</v>
      </c>
      <c r="B1419" s="259" t="s">
        <v>862</v>
      </c>
      <c r="C1419" s="259" t="s">
        <v>101</v>
      </c>
      <c r="D1419" s="259" t="s">
        <v>530</v>
      </c>
      <c r="E1419" s="259" t="str">
        <f t="shared" si="22"/>
        <v>K58708555904523132</v>
      </c>
      <c r="F1419" s="260">
        <v>12500</v>
      </c>
      <c r="G1419" s="260">
        <v>8738.19</v>
      </c>
    </row>
    <row r="1420" spans="1:7" x14ac:dyDescent="0.2">
      <c r="A1420" s="259" t="s">
        <v>712</v>
      </c>
      <c r="B1420" s="259" t="s">
        <v>862</v>
      </c>
      <c r="C1420" s="259" t="s">
        <v>101</v>
      </c>
      <c r="D1420" s="259" t="s">
        <v>510</v>
      </c>
      <c r="E1420" s="259" t="str">
        <f t="shared" si="22"/>
        <v>K58708555904523211</v>
      </c>
      <c r="F1420" s="260">
        <v>2400</v>
      </c>
      <c r="G1420" s="260">
        <v>0</v>
      </c>
    </row>
    <row r="1421" spans="1:7" x14ac:dyDescent="0.2">
      <c r="A1421" s="259" t="s">
        <v>712</v>
      </c>
      <c r="B1421" s="259" t="s">
        <v>862</v>
      </c>
      <c r="C1421" s="259" t="s">
        <v>101</v>
      </c>
      <c r="D1421" s="259" t="s">
        <v>531</v>
      </c>
      <c r="E1421" s="259" t="str">
        <f t="shared" si="22"/>
        <v>K58708555904523212</v>
      </c>
      <c r="F1421" s="260">
        <v>1200</v>
      </c>
      <c r="G1421" s="260">
        <v>513.79999999999995</v>
      </c>
    </row>
    <row r="1422" spans="1:7" x14ac:dyDescent="0.2">
      <c r="A1422" s="259" t="s">
        <v>712</v>
      </c>
      <c r="B1422" s="259" t="s">
        <v>862</v>
      </c>
      <c r="C1422" s="259" t="s">
        <v>101</v>
      </c>
      <c r="D1422" s="259" t="s">
        <v>537</v>
      </c>
      <c r="E1422" s="259" t="str">
        <f t="shared" si="22"/>
        <v>K58708555904523231</v>
      </c>
      <c r="F1422" s="260">
        <v>800</v>
      </c>
      <c r="G1422" s="260">
        <v>0</v>
      </c>
    </row>
    <row r="1423" spans="1:7" x14ac:dyDescent="0.2">
      <c r="A1423" s="259" t="s">
        <v>712</v>
      </c>
      <c r="B1423" s="259" t="s">
        <v>862</v>
      </c>
      <c r="C1423" s="259" t="s">
        <v>101</v>
      </c>
      <c r="D1423" s="259" t="s">
        <v>539</v>
      </c>
      <c r="E1423" s="259" t="str">
        <f t="shared" si="22"/>
        <v>K58708555904523233</v>
      </c>
      <c r="F1423" s="260">
        <v>800</v>
      </c>
      <c r="G1423" s="260">
        <v>1337.6</v>
      </c>
    </row>
    <row r="1424" spans="1:7" x14ac:dyDescent="0.2">
      <c r="A1424" s="259" t="s">
        <v>712</v>
      </c>
      <c r="B1424" s="259" t="s">
        <v>862</v>
      </c>
      <c r="C1424" s="259" t="s">
        <v>101</v>
      </c>
      <c r="D1424" s="259" t="s">
        <v>511</v>
      </c>
      <c r="E1424" s="259" t="str">
        <f t="shared" si="22"/>
        <v>K58708555904523237</v>
      </c>
      <c r="F1424" s="260">
        <v>68000</v>
      </c>
      <c r="G1424" s="260">
        <v>0</v>
      </c>
    </row>
    <row r="1425" spans="1:7" x14ac:dyDescent="0.2">
      <c r="A1425" s="259" t="s">
        <v>712</v>
      </c>
      <c r="B1425" s="259" t="s">
        <v>862</v>
      </c>
      <c r="C1425" s="259" t="s">
        <v>101</v>
      </c>
      <c r="D1425" s="259" t="s">
        <v>544</v>
      </c>
      <c r="E1425" s="259" t="str">
        <f t="shared" si="22"/>
        <v>K58708555904523239</v>
      </c>
      <c r="F1425" s="260">
        <v>800</v>
      </c>
      <c r="G1425" s="260">
        <v>0</v>
      </c>
    </row>
    <row r="1426" spans="1:7" x14ac:dyDescent="0.2">
      <c r="A1426" s="259" t="s">
        <v>711</v>
      </c>
      <c r="B1426" s="259" t="s">
        <v>862</v>
      </c>
      <c r="C1426" s="259" t="s">
        <v>101</v>
      </c>
      <c r="D1426" s="259" t="s">
        <v>526</v>
      </c>
      <c r="E1426" s="259" t="str">
        <f t="shared" si="22"/>
        <v>K58708655904523111</v>
      </c>
      <c r="F1426" s="260">
        <v>42500</v>
      </c>
      <c r="G1426" s="260">
        <v>25495.040000000001</v>
      </c>
    </row>
    <row r="1427" spans="1:7" x14ac:dyDescent="0.2">
      <c r="A1427" s="259" t="s">
        <v>711</v>
      </c>
      <c r="B1427" s="259" t="s">
        <v>862</v>
      </c>
      <c r="C1427" s="259" t="s">
        <v>101</v>
      </c>
      <c r="D1427" s="259" t="s">
        <v>530</v>
      </c>
      <c r="E1427" s="259" t="str">
        <f t="shared" si="22"/>
        <v>K58708655904523132</v>
      </c>
      <c r="F1427" s="260">
        <v>7050</v>
      </c>
      <c r="G1427" s="260">
        <v>4206.71</v>
      </c>
    </row>
    <row r="1428" spans="1:7" x14ac:dyDescent="0.2">
      <c r="A1428" s="259" t="s">
        <v>711</v>
      </c>
      <c r="B1428" s="259" t="s">
        <v>862</v>
      </c>
      <c r="C1428" s="259" t="s">
        <v>101</v>
      </c>
      <c r="D1428" s="259" t="s">
        <v>510</v>
      </c>
      <c r="E1428" s="259" t="str">
        <f t="shared" si="22"/>
        <v>K58708655904523211</v>
      </c>
      <c r="F1428" s="260">
        <v>2400</v>
      </c>
      <c r="G1428" s="260">
        <v>0</v>
      </c>
    </row>
    <row r="1429" spans="1:7" x14ac:dyDescent="0.2">
      <c r="A1429" s="259" t="s">
        <v>711</v>
      </c>
      <c r="B1429" s="259" t="s">
        <v>862</v>
      </c>
      <c r="C1429" s="259" t="s">
        <v>101</v>
      </c>
      <c r="D1429" s="259" t="s">
        <v>531</v>
      </c>
      <c r="E1429" s="259" t="str">
        <f t="shared" si="22"/>
        <v>K58708655904523212</v>
      </c>
      <c r="F1429" s="260">
        <v>320</v>
      </c>
      <c r="G1429" s="260">
        <v>194.29</v>
      </c>
    </row>
    <row r="1430" spans="1:7" x14ac:dyDescent="0.2">
      <c r="A1430" s="259" t="s">
        <v>711</v>
      </c>
      <c r="B1430" s="259" t="s">
        <v>862</v>
      </c>
      <c r="C1430" s="259" t="s">
        <v>101</v>
      </c>
      <c r="D1430" s="259" t="s">
        <v>537</v>
      </c>
      <c r="E1430" s="259" t="str">
        <f t="shared" si="22"/>
        <v>K58708655904523231</v>
      </c>
      <c r="F1430" s="260">
        <v>800</v>
      </c>
      <c r="G1430" s="260">
        <v>0</v>
      </c>
    </row>
    <row r="1431" spans="1:7" x14ac:dyDescent="0.2">
      <c r="A1431" s="259" t="s">
        <v>711</v>
      </c>
      <c r="B1431" s="259" t="s">
        <v>862</v>
      </c>
      <c r="C1431" s="259" t="s">
        <v>101</v>
      </c>
      <c r="D1431" s="259" t="s">
        <v>539</v>
      </c>
      <c r="E1431" s="259" t="str">
        <f t="shared" si="22"/>
        <v>K58708655904523233</v>
      </c>
      <c r="F1431" s="260">
        <v>4000</v>
      </c>
      <c r="G1431" s="260">
        <v>3120</v>
      </c>
    </row>
    <row r="1432" spans="1:7" x14ac:dyDescent="0.2">
      <c r="A1432" s="259" t="s">
        <v>711</v>
      </c>
      <c r="B1432" s="259" t="s">
        <v>862</v>
      </c>
      <c r="C1432" s="259" t="s">
        <v>101</v>
      </c>
      <c r="D1432" s="259" t="s">
        <v>511</v>
      </c>
      <c r="E1432" s="259" t="str">
        <f t="shared" si="22"/>
        <v>K58708655904523237</v>
      </c>
      <c r="F1432" s="260">
        <v>28000</v>
      </c>
      <c r="G1432" s="260">
        <v>15950</v>
      </c>
    </row>
    <row r="1433" spans="1:7" x14ac:dyDescent="0.2">
      <c r="A1433" s="259" t="s">
        <v>711</v>
      </c>
      <c r="B1433" s="259" t="s">
        <v>862</v>
      </c>
      <c r="C1433" s="259" t="s">
        <v>101</v>
      </c>
      <c r="D1433" s="259" t="s">
        <v>544</v>
      </c>
      <c r="E1433" s="259" t="str">
        <f t="shared" si="22"/>
        <v>K58708655904523239</v>
      </c>
      <c r="F1433" s="260">
        <v>8000</v>
      </c>
      <c r="G1433" s="260">
        <v>0</v>
      </c>
    </row>
    <row r="1434" spans="1:7" x14ac:dyDescent="0.2">
      <c r="A1434" s="259" t="s">
        <v>711</v>
      </c>
      <c r="B1434" s="259" t="s">
        <v>862</v>
      </c>
      <c r="C1434" s="259" t="s">
        <v>101</v>
      </c>
      <c r="D1434" s="259" t="s">
        <v>559</v>
      </c>
      <c r="E1434" s="259" t="str">
        <f t="shared" si="22"/>
        <v>K58708655904524222</v>
      </c>
      <c r="F1434" s="260">
        <v>54000</v>
      </c>
      <c r="G1434" s="260">
        <v>0</v>
      </c>
    </row>
    <row r="1435" spans="1:7" x14ac:dyDescent="0.2">
      <c r="A1435" s="259" t="s">
        <v>710</v>
      </c>
      <c r="B1435" s="259" t="s">
        <v>862</v>
      </c>
      <c r="C1435" s="259" t="s">
        <v>101</v>
      </c>
      <c r="D1435" s="259" t="s">
        <v>526</v>
      </c>
      <c r="E1435" s="259" t="str">
        <f t="shared" si="22"/>
        <v>K58708755904523111</v>
      </c>
      <c r="F1435" s="260">
        <v>38200</v>
      </c>
      <c r="G1435" s="260">
        <v>22912.560000000001</v>
      </c>
    </row>
    <row r="1436" spans="1:7" x14ac:dyDescent="0.2">
      <c r="A1436" s="259" t="s">
        <v>710</v>
      </c>
      <c r="B1436" s="259" t="s">
        <v>862</v>
      </c>
      <c r="C1436" s="259" t="s">
        <v>101</v>
      </c>
      <c r="D1436" s="259" t="s">
        <v>530</v>
      </c>
      <c r="E1436" s="259" t="str">
        <f t="shared" si="22"/>
        <v>K58708755904523132</v>
      </c>
      <c r="F1436" s="260">
        <v>6400</v>
      </c>
      <c r="G1436" s="260">
        <v>3780.59</v>
      </c>
    </row>
    <row r="1437" spans="1:7" x14ac:dyDescent="0.2">
      <c r="A1437" s="259" t="s">
        <v>710</v>
      </c>
      <c r="B1437" s="259" t="s">
        <v>862</v>
      </c>
      <c r="C1437" s="259" t="s">
        <v>101</v>
      </c>
      <c r="D1437" s="259" t="s">
        <v>510</v>
      </c>
      <c r="E1437" s="259" t="str">
        <f t="shared" si="22"/>
        <v>K58708755904523211</v>
      </c>
      <c r="F1437" s="260">
        <v>2400</v>
      </c>
      <c r="G1437" s="260">
        <v>0</v>
      </c>
    </row>
    <row r="1438" spans="1:7" x14ac:dyDescent="0.2">
      <c r="A1438" s="259" t="s">
        <v>710</v>
      </c>
      <c r="B1438" s="259" t="s">
        <v>862</v>
      </c>
      <c r="C1438" s="259" t="s">
        <v>101</v>
      </c>
      <c r="D1438" s="259" t="s">
        <v>531</v>
      </c>
      <c r="E1438" s="259" t="str">
        <f t="shared" si="22"/>
        <v>K58708755904523212</v>
      </c>
      <c r="F1438" s="260">
        <v>190</v>
      </c>
      <c r="G1438" s="260">
        <v>102.27</v>
      </c>
    </row>
    <row r="1439" spans="1:7" x14ac:dyDescent="0.2">
      <c r="A1439" s="259" t="s">
        <v>710</v>
      </c>
      <c r="B1439" s="259" t="s">
        <v>862</v>
      </c>
      <c r="C1439" s="259" t="s">
        <v>101</v>
      </c>
      <c r="D1439" s="259" t="s">
        <v>537</v>
      </c>
      <c r="E1439" s="259" t="str">
        <f t="shared" si="22"/>
        <v>K58708755904523231</v>
      </c>
      <c r="F1439" s="260">
        <v>2400</v>
      </c>
      <c r="G1439" s="260">
        <v>0</v>
      </c>
    </row>
    <row r="1440" spans="1:7" x14ac:dyDescent="0.2">
      <c r="A1440" s="259" t="s">
        <v>710</v>
      </c>
      <c r="B1440" s="259" t="s">
        <v>862</v>
      </c>
      <c r="C1440" s="259" t="s">
        <v>101</v>
      </c>
      <c r="D1440" s="259" t="s">
        <v>539</v>
      </c>
      <c r="E1440" s="259" t="str">
        <f t="shared" si="22"/>
        <v>K58708755904523233</v>
      </c>
      <c r="F1440" s="260">
        <v>2400</v>
      </c>
      <c r="G1440" s="260">
        <v>0</v>
      </c>
    </row>
    <row r="1441" spans="1:7" x14ac:dyDescent="0.2">
      <c r="A1441" s="259" t="s">
        <v>710</v>
      </c>
      <c r="B1441" s="259" t="s">
        <v>862</v>
      </c>
      <c r="C1441" s="259" t="s">
        <v>101</v>
      </c>
      <c r="D1441" s="259" t="s">
        <v>511</v>
      </c>
      <c r="E1441" s="259" t="str">
        <f t="shared" si="22"/>
        <v>K58708755904523237</v>
      </c>
      <c r="F1441" s="260">
        <v>20000</v>
      </c>
      <c r="G1441" s="260">
        <v>12000</v>
      </c>
    </row>
    <row r="1442" spans="1:7" x14ac:dyDescent="0.2">
      <c r="A1442" s="259" t="s">
        <v>710</v>
      </c>
      <c r="B1442" s="259" t="s">
        <v>862</v>
      </c>
      <c r="C1442" s="259" t="s">
        <v>101</v>
      </c>
      <c r="D1442" s="259" t="s">
        <v>544</v>
      </c>
      <c r="E1442" s="259" t="str">
        <f t="shared" si="22"/>
        <v>K58708755904523239</v>
      </c>
      <c r="F1442" s="260">
        <v>4000</v>
      </c>
      <c r="G1442" s="260">
        <v>0</v>
      </c>
    </row>
    <row r="1443" spans="1:7" x14ac:dyDescent="0.2">
      <c r="A1443" s="259" t="s">
        <v>709</v>
      </c>
      <c r="B1443" s="259" t="s">
        <v>862</v>
      </c>
      <c r="C1443" s="259" t="s">
        <v>101</v>
      </c>
      <c r="D1443" s="259" t="s">
        <v>526</v>
      </c>
      <c r="E1443" s="259" t="str">
        <f t="shared" si="22"/>
        <v>K58708855904523111</v>
      </c>
      <c r="F1443" s="260">
        <v>38800</v>
      </c>
      <c r="G1443" s="260">
        <v>26902.59</v>
      </c>
    </row>
    <row r="1444" spans="1:7" x14ac:dyDescent="0.2">
      <c r="A1444" s="259" t="s">
        <v>709</v>
      </c>
      <c r="B1444" s="259" t="s">
        <v>862</v>
      </c>
      <c r="C1444" s="259" t="s">
        <v>101</v>
      </c>
      <c r="D1444" s="259" t="s">
        <v>530</v>
      </c>
      <c r="E1444" s="259" t="str">
        <f t="shared" si="22"/>
        <v>K58708855904523132</v>
      </c>
      <c r="F1444" s="260">
        <v>9700</v>
      </c>
      <c r="G1444" s="260">
        <v>4439.0200000000004</v>
      </c>
    </row>
    <row r="1445" spans="1:7" x14ac:dyDescent="0.2">
      <c r="A1445" s="259" t="s">
        <v>709</v>
      </c>
      <c r="B1445" s="259" t="s">
        <v>862</v>
      </c>
      <c r="C1445" s="259" t="s">
        <v>101</v>
      </c>
      <c r="D1445" s="259" t="s">
        <v>510</v>
      </c>
      <c r="E1445" s="259" t="str">
        <f t="shared" si="22"/>
        <v>K58708855904523211</v>
      </c>
      <c r="F1445" s="260">
        <v>2400</v>
      </c>
      <c r="G1445" s="260">
        <v>108.36</v>
      </c>
    </row>
    <row r="1446" spans="1:7" x14ac:dyDescent="0.2">
      <c r="A1446" s="259" t="s">
        <v>709</v>
      </c>
      <c r="B1446" s="259" t="s">
        <v>862</v>
      </c>
      <c r="C1446" s="259" t="s">
        <v>101</v>
      </c>
      <c r="D1446" s="259" t="s">
        <v>531</v>
      </c>
      <c r="E1446" s="259" t="str">
        <f t="shared" si="22"/>
        <v>K58708855904523212</v>
      </c>
      <c r="F1446" s="260">
        <v>400</v>
      </c>
      <c r="G1446" s="260">
        <v>207.01</v>
      </c>
    </row>
    <row r="1447" spans="1:7" x14ac:dyDescent="0.2">
      <c r="A1447" s="259" t="s">
        <v>709</v>
      </c>
      <c r="B1447" s="259" t="s">
        <v>862</v>
      </c>
      <c r="C1447" s="259" t="s">
        <v>101</v>
      </c>
      <c r="D1447" s="259" t="s">
        <v>537</v>
      </c>
      <c r="E1447" s="259" t="str">
        <f t="shared" si="22"/>
        <v>K58708855904523231</v>
      </c>
      <c r="F1447" s="260">
        <v>3200</v>
      </c>
      <c r="G1447" s="260">
        <v>0</v>
      </c>
    </row>
    <row r="1448" spans="1:7" x14ac:dyDescent="0.2">
      <c r="A1448" s="259" t="s">
        <v>709</v>
      </c>
      <c r="B1448" s="259" t="s">
        <v>862</v>
      </c>
      <c r="C1448" s="259" t="s">
        <v>101</v>
      </c>
      <c r="D1448" s="259" t="s">
        <v>539</v>
      </c>
      <c r="E1448" s="259" t="str">
        <f t="shared" si="22"/>
        <v>K58708855904523233</v>
      </c>
      <c r="F1448" s="260">
        <v>35600</v>
      </c>
      <c r="G1448" s="260">
        <v>42410</v>
      </c>
    </row>
    <row r="1449" spans="1:7" x14ac:dyDescent="0.2">
      <c r="A1449" s="259" t="s">
        <v>709</v>
      </c>
      <c r="B1449" s="259" t="s">
        <v>862</v>
      </c>
      <c r="C1449" s="259" t="s">
        <v>101</v>
      </c>
      <c r="D1449" s="259" t="s">
        <v>511</v>
      </c>
      <c r="E1449" s="259" t="str">
        <f t="shared" si="22"/>
        <v>K58708855904523237</v>
      </c>
      <c r="F1449" s="260">
        <v>39000</v>
      </c>
      <c r="G1449" s="260">
        <v>14240</v>
      </c>
    </row>
    <row r="1450" spans="1:7" x14ac:dyDescent="0.2">
      <c r="A1450" s="259" t="s">
        <v>709</v>
      </c>
      <c r="B1450" s="259" t="s">
        <v>862</v>
      </c>
      <c r="C1450" s="259" t="s">
        <v>101</v>
      </c>
      <c r="D1450" s="259" t="s">
        <v>544</v>
      </c>
      <c r="E1450" s="259" t="str">
        <f t="shared" si="22"/>
        <v>K58708855904523239</v>
      </c>
      <c r="F1450" s="260">
        <v>4000</v>
      </c>
      <c r="G1450" s="260">
        <v>0</v>
      </c>
    </row>
    <row r="1451" spans="1:7" x14ac:dyDescent="0.2">
      <c r="A1451" s="259" t="s">
        <v>871</v>
      </c>
      <c r="B1451" s="259" t="s">
        <v>892</v>
      </c>
      <c r="C1451" s="259" t="s">
        <v>872</v>
      </c>
      <c r="D1451" s="259" t="s">
        <v>873</v>
      </c>
      <c r="E1451" s="259" t="str">
        <f t="shared" si="22"/>
        <v>7188886526</v>
      </c>
      <c r="F1451" s="260">
        <v>0</v>
      </c>
      <c r="G1451" s="260">
        <v>-667.47</v>
      </c>
    </row>
    <row r="1452" spans="1:7" x14ac:dyDescent="0.2">
      <c r="A1452" s="259" t="s">
        <v>871</v>
      </c>
      <c r="B1452" s="259" t="s">
        <v>811</v>
      </c>
      <c r="C1452" s="259" t="s">
        <v>872</v>
      </c>
      <c r="D1452" s="259" t="s">
        <v>904</v>
      </c>
      <c r="E1452" s="259" t="str">
        <f t="shared" si="22"/>
        <v>1188886422</v>
      </c>
      <c r="F1452" s="260">
        <v>0</v>
      </c>
      <c r="G1452" s="260">
        <v>-10022</v>
      </c>
    </row>
    <row r="1453" spans="1:7" x14ac:dyDescent="0.2">
      <c r="A1453" s="259" t="s">
        <v>871</v>
      </c>
      <c r="B1453" s="259" t="s">
        <v>811</v>
      </c>
      <c r="C1453" s="259" t="s">
        <v>872</v>
      </c>
      <c r="D1453" s="259" t="s">
        <v>905</v>
      </c>
      <c r="E1453" s="259" t="str">
        <f t="shared" si="22"/>
        <v>1188886423</v>
      </c>
      <c r="F1453" s="260">
        <v>0</v>
      </c>
      <c r="G1453" s="260">
        <v>-24232.69</v>
      </c>
    </row>
    <row r="1454" spans="1:7" x14ac:dyDescent="0.2">
      <c r="A1454" s="259" t="s">
        <v>871</v>
      </c>
      <c r="B1454" s="259" t="s">
        <v>811</v>
      </c>
      <c r="C1454" s="259" t="s">
        <v>872</v>
      </c>
      <c r="D1454" s="259" t="s">
        <v>873</v>
      </c>
      <c r="E1454" s="259" t="str">
        <f t="shared" si="22"/>
        <v>1188886526</v>
      </c>
      <c r="F1454" s="260">
        <v>0</v>
      </c>
      <c r="G1454" s="260">
        <v>-9275.41</v>
      </c>
    </row>
    <row r="1455" spans="1:7" x14ac:dyDescent="0.2">
      <c r="A1455" s="259" t="s">
        <v>764</v>
      </c>
      <c r="B1455" s="259" t="s">
        <v>811</v>
      </c>
      <c r="C1455" s="259" t="s">
        <v>101</v>
      </c>
      <c r="D1455" s="259" t="s">
        <v>526</v>
      </c>
      <c r="E1455" s="259" t="str">
        <f t="shared" si="22"/>
        <v>A9300011104523111</v>
      </c>
      <c r="F1455" s="260">
        <v>100</v>
      </c>
      <c r="G1455" s="260">
        <v>0</v>
      </c>
    </row>
    <row r="1456" spans="1:7" x14ac:dyDescent="0.2">
      <c r="A1456" s="259" t="s">
        <v>764</v>
      </c>
      <c r="B1456" s="259" t="s">
        <v>811</v>
      </c>
      <c r="C1456" s="259" t="s">
        <v>101</v>
      </c>
      <c r="D1456" s="259" t="s">
        <v>528</v>
      </c>
      <c r="E1456" s="259" t="str">
        <f t="shared" si="22"/>
        <v>A9300011104523113</v>
      </c>
      <c r="F1456" s="260">
        <v>100</v>
      </c>
      <c r="G1456" s="260">
        <v>0</v>
      </c>
    </row>
    <row r="1457" spans="1:7" x14ac:dyDescent="0.2">
      <c r="A1457" s="259" t="s">
        <v>764</v>
      </c>
      <c r="B1457" s="259" t="s">
        <v>811</v>
      </c>
      <c r="C1457" s="259" t="s">
        <v>101</v>
      </c>
      <c r="D1457" s="259" t="s">
        <v>529</v>
      </c>
      <c r="E1457" s="259" t="str">
        <f t="shared" si="22"/>
        <v>A9300011104523121</v>
      </c>
      <c r="F1457" s="260">
        <v>100</v>
      </c>
      <c r="G1457" s="260">
        <v>0</v>
      </c>
    </row>
    <row r="1458" spans="1:7" x14ac:dyDescent="0.2">
      <c r="A1458" s="259" t="s">
        <v>764</v>
      </c>
      <c r="B1458" s="259" t="s">
        <v>811</v>
      </c>
      <c r="C1458" s="259" t="s">
        <v>101</v>
      </c>
      <c r="D1458" s="259" t="s">
        <v>530</v>
      </c>
      <c r="E1458" s="259" t="str">
        <f t="shared" si="22"/>
        <v>A9300011104523132</v>
      </c>
      <c r="F1458" s="260">
        <v>100</v>
      </c>
      <c r="G1458" s="260">
        <v>0</v>
      </c>
    </row>
    <row r="1459" spans="1:7" x14ac:dyDescent="0.2">
      <c r="A1459" s="259" t="s">
        <v>764</v>
      </c>
      <c r="B1459" s="259" t="s">
        <v>811</v>
      </c>
      <c r="C1459" s="259" t="s">
        <v>101</v>
      </c>
      <c r="D1459" s="259" t="s">
        <v>535</v>
      </c>
      <c r="E1459" s="259" t="str">
        <f t="shared" si="22"/>
        <v>A9300011104523223</v>
      </c>
      <c r="F1459" s="260">
        <v>17000</v>
      </c>
      <c r="G1459" s="260">
        <v>13034.13</v>
      </c>
    </row>
    <row r="1460" spans="1:7" x14ac:dyDescent="0.2">
      <c r="A1460" s="259" t="s">
        <v>764</v>
      </c>
      <c r="B1460" s="259" t="s">
        <v>811</v>
      </c>
      <c r="C1460" s="259" t="s">
        <v>101</v>
      </c>
      <c r="D1460" s="259" t="s">
        <v>541</v>
      </c>
      <c r="E1460" s="259" t="str">
        <f t="shared" si="22"/>
        <v>A9300011104523235</v>
      </c>
      <c r="F1460" s="260">
        <v>28000</v>
      </c>
      <c r="G1460" s="260">
        <v>17427.87</v>
      </c>
    </row>
    <row r="1461" spans="1:7" x14ac:dyDescent="0.2">
      <c r="A1461" s="259" t="s">
        <v>764</v>
      </c>
      <c r="B1461" s="259" t="s">
        <v>811</v>
      </c>
      <c r="C1461" s="259" t="s">
        <v>101</v>
      </c>
      <c r="D1461" s="259" t="s">
        <v>543</v>
      </c>
      <c r="E1461" s="259" t="str">
        <f t="shared" si="22"/>
        <v>A9300011104523238</v>
      </c>
      <c r="F1461" s="260">
        <v>15000</v>
      </c>
      <c r="G1461" s="260">
        <v>8552.5</v>
      </c>
    </row>
    <row r="1462" spans="1:7" x14ac:dyDescent="0.2">
      <c r="A1462" s="259" t="s">
        <v>764</v>
      </c>
      <c r="B1462" s="259" t="s">
        <v>811</v>
      </c>
      <c r="C1462" s="259" t="s">
        <v>101</v>
      </c>
      <c r="D1462" s="259" t="s">
        <v>544</v>
      </c>
      <c r="E1462" s="259" t="str">
        <f t="shared" si="22"/>
        <v>A9300011104523239</v>
      </c>
      <c r="F1462" s="260">
        <v>15000</v>
      </c>
      <c r="G1462" s="260">
        <v>12032.6</v>
      </c>
    </row>
    <row r="1463" spans="1:7" x14ac:dyDescent="0.2">
      <c r="A1463" s="259" t="s">
        <v>764</v>
      </c>
      <c r="B1463" s="259" t="s">
        <v>811</v>
      </c>
      <c r="C1463" s="259" t="s">
        <v>101</v>
      </c>
      <c r="D1463" s="259" t="s">
        <v>546</v>
      </c>
      <c r="E1463" s="259" t="str">
        <f t="shared" si="22"/>
        <v>A9300011104523291</v>
      </c>
      <c r="F1463" s="260">
        <v>22000</v>
      </c>
      <c r="G1463" s="260">
        <v>13267.48</v>
      </c>
    </row>
    <row r="1464" spans="1:7" x14ac:dyDescent="0.2">
      <c r="A1464" s="259" t="s">
        <v>764</v>
      </c>
      <c r="B1464" s="259" t="s">
        <v>811</v>
      </c>
      <c r="C1464" s="259" t="s">
        <v>101</v>
      </c>
      <c r="D1464" s="259" t="s">
        <v>828</v>
      </c>
      <c r="E1464" s="259" t="str">
        <f t="shared" si="22"/>
        <v>A9300011104524511</v>
      </c>
      <c r="F1464" s="260">
        <v>0</v>
      </c>
      <c r="G1464" s="260">
        <v>0</v>
      </c>
    </row>
    <row r="1465" spans="1:7" x14ac:dyDescent="0.2">
      <c r="A1465" s="259" t="s">
        <v>765</v>
      </c>
      <c r="B1465" s="259" t="s">
        <v>811</v>
      </c>
      <c r="C1465" s="259" t="s">
        <v>101</v>
      </c>
      <c r="D1465" s="259" t="s">
        <v>538</v>
      </c>
      <c r="E1465" s="259" t="str">
        <f t="shared" si="22"/>
        <v>A9300021104523232</v>
      </c>
      <c r="F1465" s="260">
        <v>903000</v>
      </c>
      <c r="G1465" s="260">
        <v>247356.3</v>
      </c>
    </row>
    <row r="1466" spans="1:7" x14ac:dyDescent="0.2">
      <c r="A1466" s="259" t="s">
        <v>765</v>
      </c>
      <c r="B1466" s="259" t="s">
        <v>811</v>
      </c>
      <c r="C1466" s="259" t="s">
        <v>101</v>
      </c>
      <c r="D1466" s="259" t="s">
        <v>511</v>
      </c>
      <c r="E1466" s="259" t="str">
        <f t="shared" si="22"/>
        <v>A9300021104523237</v>
      </c>
      <c r="F1466" s="260">
        <v>235000</v>
      </c>
      <c r="G1466" s="260">
        <v>104715</v>
      </c>
    </row>
    <row r="1467" spans="1:7" x14ac:dyDescent="0.2">
      <c r="A1467" s="259" t="s">
        <v>765</v>
      </c>
      <c r="B1467" s="259" t="s">
        <v>811</v>
      </c>
      <c r="C1467" s="259" t="s">
        <v>101</v>
      </c>
      <c r="D1467" s="259" t="s">
        <v>890</v>
      </c>
      <c r="E1467" s="259" t="str">
        <f t="shared" si="22"/>
        <v>A9300021104524111</v>
      </c>
      <c r="F1467" s="260">
        <v>665000</v>
      </c>
      <c r="G1467" s="260">
        <v>0</v>
      </c>
    </row>
    <row r="1468" spans="1:7" x14ac:dyDescent="0.2">
      <c r="A1468" s="259" t="s">
        <v>765</v>
      </c>
      <c r="B1468" s="259" t="s">
        <v>811</v>
      </c>
      <c r="C1468" s="259" t="s">
        <v>101</v>
      </c>
      <c r="D1468" s="259" t="s">
        <v>891</v>
      </c>
      <c r="E1468" s="259" t="str">
        <f t="shared" si="22"/>
        <v>A9300021104524212</v>
      </c>
      <c r="F1468" s="260">
        <v>200000</v>
      </c>
      <c r="G1468" s="260">
        <v>830762.65</v>
      </c>
    </row>
    <row r="1469" spans="1:7" x14ac:dyDescent="0.2">
      <c r="A1469" s="259" t="s">
        <v>765</v>
      </c>
      <c r="B1469" s="259" t="s">
        <v>811</v>
      </c>
      <c r="C1469" s="259" t="s">
        <v>101</v>
      </c>
      <c r="D1469" s="259" t="s">
        <v>846</v>
      </c>
      <c r="E1469" s="259" t="str">
        <f t="shared" si="22"/>
        <v>A9300021104524214</v>
      </c>
      <c r="F1469" s="260">
        <v>3000000</v>
      </c>
      <c r="G1469" s="260">
        <v>361339.17</v>
      </c>
    </row>
    <row r="1470" spans="1:7" x14ac:dyDescent="0.2">
      <c r="A1470" s="259" t="s">
        <v>765</v>
      </c>
      <c r="B1470" s="259" t="s">
        <v>811</v>
      </c>
      <c r="C1470" s="259" t="s">
        <v>101</v>
      </c>
      <c r="D1470" s="259" t="s">
        <v>552</v>
      </c>
      <c r="E1470" s="259" t="str">
        <f t="shared" si="22"/>
        <v>A9300021104524221</v>
      </c>
      <c r="F1470" s="260">
        <v>40000</v>
      </c>
      <c r="G1470" s="260">
        <v>0</v>
      </c>
    </row>
    <row r="1471" spans="1:7" x14ac:dyDescent="0.2">
      <c r="A1471" s="259" t="s">
        <v>765</v>
      </c>
      <c r="B1471" s="259" t="s">
        <v>811</v>
      </c>
      <c r="C1471" s="259" t="s">
        <v>101</v>
      </c>
      <c r="D1471" s="259" t="s">
        <v>822</v>
      </c>
      <c r="E1471" s="259" t="str">
        <f t="shared" si="22"/>
        <v>A9300021104524223</v>
      </c>
      <c r="F1471" s="260">
        <v>40000</v>
      </c>
      <c r="G1471" s="260">
        <v>0</v>
      </c>
    </row>
    <row r="1472" spans="1:7" x14ac:dyDescent="0.2">
      <c r="A1472" s="259" t="s">
        <v>765</v>
      </c>
      <c r="B1472" s="259" t="s">
        <v>811</v>
      </c>
      <c r="C1472" s="259" t="s">
        <v>101</v>
      </c>
      <c r="D1472" s="259" t="s">
        <v>824</v>
      </c>
      <c r="E1472" s="259" t="str">
        <f t="shared" si="22"/>
        <v>A9300021104524227</v>
      </c>
      <c r="F1472" s="260">
        <v>400000</v>
      </c>
      <c r="G1472" s="260">
        <v>10132.27</v>
      </c>
    </row>
    <row r="1473" spans="1:7" x14ac:dyDescent="0.2">
      <c r="A1473" s="259" t="s">
        <v>765</v>
      </c>
      <c r="B1473" s="259" t="s">
        <v>811</v>
      </c>
      <c r="C1473" s="259" t="s">
        <v>101</v>
      </c>
      <c r="D1473" s="259" t="s">
        <v>828</v>
      </c>
      <c r="E1473" s="259" t="str">
        <f t="shared" si="22"/>
        <v>A9300021104524511</v>
      </c>
      <c r="F1473" s="260">
        <v>481250</v>
      </c>
      <c r="G1473" s="260">
        <v>216175.88</v>
      </c>
    </row>
    <row r="1474" spans="1:7" x14ac:dyDescent="0.2">
      <c r="A1474" s="259" t="s">
        <v>765</v>
      </c>
      <c r="B1474" s="259" t="s">
        <v>811</v>
      </c>
      <c r="C1474" s="259" t="s">
        <v>101</v>
      </c>
      <c r="D1474" s="259" t="s">
        <v>854</v>
      </c>
      <c r="E1474" s="259" t="str">
        <f t="shared" si="22"/>
        <v>A9300021104524521</v>
      </c>
      <c r="F1474" s="260">
        <v>10000</v>
      </c>
      <c r="G1474" s="260">
        <v>0</v>
      </c>
    </row>
    <row r="1475" spans="1:7" x14ac:dyDescent="0.2">
      <c r="A1475" s="259" t="s">
        <v>765</v>
      </c>
      <c r="B1475" s="259" t="s">
        <v>811</v>
      </c>
      <c r="C1475" s="259" t="s">
        <v>101</v>
      </c>
      <c r="D1475" s="259" t="s">
        <v>501</v>
      </c>
      <c r="E1475" s="259" t="str">
        <f t="shared" ref="E1475:E1538" si="23">CONCATENATE(A1475,B1475,C1475,D1475)</f>
        <v>A9300021104524541</v>
      </c>
      <c r="F1475" s="260">
        <v>10000</v>
      </c>
      <c r="G1475" s="260">
        <v>0</v>
      </c>
    </row>
    <row r="1476" spans="1:7" x14ac:dyDescent="0.2">
      <c r="A1476" s="259" t="s">
        <v>768</v>
      </c>
      <c r="B1476" s="259" t="s">
        <v>811</v>
      </c>
      <c r="C1476" s="259" t="s">
        <v>101</v>
      </c>
      <c r="D1476" s="259" t="s">
        <v>846</v>
      </c>
      <c r="E1476" s="259" t="str">
        <f t="shared" si="23"/>
        <v>K9300061104524214</v>
      </c>
      <c r="F1476" s="260">
        <v>1000</v>
      </c>
      <c r="G1476" s="260">
        <v>0</v>
      </c>
    </row>
    <row r="1477" spans="1:7" x14ac:dyDescent="0.2">
      <c r="A1477" s="259" t="s">
        <v>769</v>
      </c>
      <c r="B1477" s="259" t="s">
        <v>811</v>
      </c>
      <c r="C1477" s="259" t="s">
        <v>101</v>
      </c>
      <c r="D1477" s="259" t="s">
        <v>539</v>
      </c>
      <c r="E1477" s="259" t="str">
        <f t="shared" si="23"/>
        <v>K9300071104523233</v>
      </c>
      <c r="F1477" s="260">
        <v>500</v>
      </c>
      <c r="G1477" s="260">
        <v>0</v>
      </c>
    </row>
    <row r="1478" spans="1:7" x14ac:dyDescent="0.2">
      <c r="A1478" s="259" t="s">
        <v>769</v>
      </c>
      <c r="B1478" s="259" t="s">
        <v>811</v>
      </c>
      <c r="C1478" s="259" t="s">
        <v>101</v>
      </c>
      <c r="D1478" s="259" t="s">
        <v>511</v>
      </c>
      <c r="E1478" s="259" t="str">
        <f t="shared" si="23"/>
        <v>K9300071104523237</v>
      </c>
      <c r="F1478" s="260">
        <v>2000</v>
      </c>
      <c r="G1478" s="260">
        <v>121.5</v>
      </c>
    </row>
    <row r="1479" spans="1:7" x14ac:dyDescent="0.2">
      <c r="A1479" s="259" t="s">
        <v>769</v>
      </c>
      <c r="B1479" s="259" t="s">
        <v>811</v>
      </c>
      <c r="C1479" s="259" t="s">
        <v>101</v>
      </c>
      <c r="D1479" s="259" t="s">
        <v>846</v>
      </c>
      <c r="E1479" s="259" t="str">
        <f t="shared" si="23"/>
        <v>K9300071104524214</v>
      </c>
      <c r="F1479" s="260">
        <v>37500</v>
      </c>
      <c r="G1479" s="260">
        <v>0</v>
      </c>
    </row>
    <row r="1480" spans="1:7" x14ac:dyDescent="0.2">
      <c r="A1480" s="259" t="s">
        <v>766</v>
      </c>
      <c r="B1480" s="259" t="s">
        <v>853</v>
      </c>
      <c r="C1480" s="259" t="s">
        <v>101</v>
      </c>
      <c r="D1480" s="259" t="s">
        <v>526</v>
      </c>
      <c r="E1480" s="259" t="str">
        <f t="shared" si="23"/>
        <v>K9300041204523111</v>
      </c>
      <c r="F1480" s="260">
        <v>100</v>
      </c>
      <c r="G1480" s="260">
        <v>56.66</v>
      </c>
    </row>
    <row r="1481" spans="1:7" x14ac:dyDescent="0.2">
      <c r="A1481" s="259" t="s">
        <v>766</v>
      </c>
      <c r="B1481" s="259" t="s">
        <v>853</v>
      </c>
      <c r="C1481" s="259" t="s">
        <v>101</v>
      </c>
      <c r="D1481" s="259" t="s">
        <v>530</v>
      </c>
      <c r="E1481" s="259" t="str">
        <f t="shared" si="23"/>
        <v>K9300041204523132</v>
      </c>
      <c r="F1481" s="260">
        <v>20</v>
      </c>
      <c r="G1481" s="260">
        <v>9.34</v>
      </c>
    </row>
    <row r="1482" spans="1:7" x14ac:dyDescent="0.2">
      <c r="A1482" s="259" t="s">
        <v>767</v>
      </c>
      <c r="B1482" s="259" t="s">
        <v>853</v>
      </c>
      <c r="C1482" s="259" t="s">
        <v>101</v>
      </c>
      <c r="D1482" s="259" t="s">
        <v>526</v>
      </c>
      <c r="E1482" s="259" t="str">
        <f t="shared" si="23"/>
        <v>K9300051204523111</v>
      </c>
      <c r="F1482" s="260">
        <v>500</v>
      </c>
      <c r="G1482" s="260">
        <v>351.85</v>
      </c>
    </row>
    <row r="1483" spans="1:7" x14ac:dyDescent="0.2">
      <c r="A1483" s="259" t="s">
        <v>767</v>
      </c>
      <c r="B1483" s="259" t="s">
        <v>853</v>
      </c>
      <c r="C1483" s="259" t="s">
        <v>101</v>
      </c>
      <c r="D1483" s="259" t="s">
        <v>530</v>
      </c>
      <c r="E1483" s="259" t="str">
        <f t="shared" si="23"/>
        <v>K9300051204523132</v>
      </c>
      <c r="F1483" s="260">
        <v>100</v>
      </c>
      <c r="G1483" s="260">
        <v>58.05</v>
      </c>
    </row>
    <row r="1484" spans="1:7" x14ac:dyDescent="0.2">
      <c r="A1484" s="259" t="s">
        <v>769</v>
      </c>
      <c r="B1484" s="259" t="s">
        <v>853</v>
      </c>
      <c r="C1484" s="259" t="s">
        <v>101</v>
      </c>
      <c r="D1484" s="259" t="s">
        <v>526</v>
      </c>
      <c r="E1484" s="259" t="str">
        <f t="shared" si="23"/>
        <v>K9300071204523111</v>
      </c>
      <c r="F1484" s="260">
        <v>20400</v>
      </c>
      <c r="G1484" s="260">
        <v>11624.84</v>
      </c>
    </row>
    <row r="1485" spans="1:7" x14ac:dyDescent="0.2">
      <c r="A1485" s="259" t="s">
        <v>769</v>
      </c>
      <c r="B1485" s="259" t="s">
        <v>853</v>
      </c>
      <c r="C1485" s="259" t="s">
        <v>101</v>
      </c>
      <c r="D1485" s="259" t="s">
        <v>530</v>
      </c>
      <c r="E1485" s="259" t="str">
        <f t="shared" si="23"/>
        <v>K9300071204523132</v>
      </c>
      <c r="F1485" s="260">
        <v>6000</v>
      </c>
      <c r="G1485" s="260">
        <v>2297.1999999999998</v>
      </c>
    </row>
    <row r="1486" spans="1:7" x14ac:dyDescent="0.2">
      <c r="A1486" s="259" t="s">
        <v>769</v>
      </c>
      <c r="B1486" s="259" t="s">
        <v>853</v>
      </c>
      <c r="C1486" s="259" t="s">
        <v>101</v>
      </c>
      <c r="D1486" s="259" t="s">
        <v>510</v>
      </c>
      <c r="E1486" s="259" t="str">
        <f t="shared" si="23"/>
        <v>K9300071204523211</v>
      </c>
      <c r="F1486" s="260">
        <v>5500</v>
      </c>
      <c r="G1486" s="260">
        <v>1023.71</v>
      </c>
    </row>
    <row r="1487" spans="1:7" x14ac:dyDescent="0.2">
      <c r="A1487" s="259" t="s">
        <v>769</v>
      </c>
      <c r="B1487" s="259" t="s">
        <v>853</v>
      </c>
      <c r="C1487" s="259" t="s">
        <v>101</v>
      </c>
      <c r="D1487" s="259" t="s">
        <v>539</v>
      </c>
      <c r="E1487" s="259" t="str">
        <f t="shared" si="23"/>
        <v>K9300071204523233</v>
      </c>
      <c r="F1487" s="260">
        <v>1000</v>
      </c>
      <c r="G1487" s="260">
        <v>0</v>
      </c>
    </row>
    <row r="1488" spans="1:7" x14ac:dyDescent="0.2">
      <c r="A1488" s="259" t="s">
        <v>769</v>
      </c>
      <c r="B1488" s="259" t="s">
        <v>853</v>
      </c>
      <c r="C1488" s="259" t="s">
        <v>101</v>
      </c>
      <c r="D1488" s="259" t="s">
        <v>511</v>
      </c>
      <c r="E1488" s="259" t="str">
        <f t="shared" si="23"/>
        <v>K9300071204523237</v>
      </c>
      <c r="F1488" s="260">
        <v>3000</v>
      </c>
      <c r="G1488" s="260">
        <v>243</v>
      </c>
    </row>
    <row r="1489" spans="1:7" x14ac:dyDescent="0.2">
      <c r="A1489" s="259" t="s">
        <v>769</v>
      </c>
      <c r="B1489" s="259" t="s">
        <v>853</v>
      </c>
      <c r="C1489" s="259" t="s">
        <v>101</v>
      </c>
      <c r="D1489" s="259" t="s">
        <v>846</v>
      </c>
      <c r="E1489" s="259" t="str">
        <f t="shared" si="23"/>
        <v>K9300071204524214</v>
      </c>
      <c r="F1489" s="260">
        <v>75000</v>
      </c>
      <c r="G1489" s="260">
        <v>15000</v>
      </c>
    </row>
    <row r="1490" spans="1:7" x14ac:dyDescent="0.2">
      <c r="A1490" s="259" t="s">
        <v>770</v>
      </c>
      <c r="B1490" s="259" t="s">
        <v>853</v>
      </c>
      <c r="C1490" s="259" t="s">
        <v>101</v>
      </c>
      <c r="D1490" s="259" t="s">
        <v>526</v>
      </c>
      <c r="E1490" s="259" t="str">
        <f t="shared" si="23"/>
        <v>T9300081204523111</v>
      </c>
      <c r="F1490" s="260">
        <v>1503</v>
      </c>
      <c r="G1490" s="260">
        <v>996</v>
      </c>
    </row>
    <row r="1491" spans="1:7" x14ac:dyDescent="0.2">
      <c r="A1491" s="259" t="s">
        <v>770</v>
      </c>
      <c r="B1491" s="259" t="s">
        <v>853</v>
      </c>
      <c r="C1491" s="259" t="s">
        <v>101</v>
      </c>
      <c r="D1491" s="259" t="s">
        <v>530</v>
      </c>
      <c r="E1491" s="259" t="str">
        <f t="shared" si="23"/>
        <v>T9300081204523132</v>
      </c>
      <c r="F1491" s="260">
        <v>300</v>
      </c>
      <c r="G1491" s="260">
        <v>196.8</v>
      </c>
    </row>
    <row r="1492" spans="1:7" x14ac:dyDescent="0.2">
      <c r="A1492" s="259" t="s">
        <v>770</v>
      </c>
      <c r="B1492" s="259" t="s">
        <v>853</v>
      </c>
      <c r="C1492" s="259" t="s">
        <v>101</v>
      </c>
      <c r="D1492" s="259" t="s">
        <v>510</v>
      </c>
      <c r="E1492" s="259" t="str">
        <f t="shared" si="23"/>
        <v>T9300081204523211</v>
      </c>
      <c r="F1492" s="260">
        <v>50</v>
      </c>
      <c r="G1492" s="260">
        <v>0</v>
      </c>
    </row>
    <row r="1493" spans="1:7" x14ac:dyDescent="0.2">
      <c r="A1493" s="259" t="s">
        <v>770</v>
      </c>
      <c r="B1493" s="259" t="s">
        <v>853</v>
      </c>
      <c r="C1493" s="259" t="s">
        <v>101</v>
      </c>
      <c r="D1493" s="259" t="s">
        <v>539</v>
      </c>
      <c r="E1493" s="259" t="str">
        <f t="shared" si="23"/>
        <v>T9300081204523233</v>
      </c>
      <c r="F1493" s="260">
        <v>4500</v>
      </c>
      <c r="G1493" s="260">
        <v>3060.13</v>
      </c>
    </row>
    <row r="1494" spans="1:7" x14ac:dyDescent="0.2">
      <c r="A1494" s="259" t="s">
        <v>770</v>
      </c>
      <c r="B1494" s="259" t="s">
        <v>853</v>
      </c>
      <c r="C1494" s="259" t="s">
        <v>101</v>
      </c>
      <c r="D1494" s="259" t="s">
        <v>511</v>
      </c>
      <c r="E1494" s="259" t="str">
        <f t="shared" si="23"/>
        <v>T9300081204523237</v>
      </c>
      <c r="F1494" s="260">
        <v>50</v>
      </c>
      <c r="G1494" s="260">
        <v>0</v>
      </c>
    </row>
    <row r="1495" spans="1:7" x14ac:dyDescent="0.2">
      <c r="A1495" s="259" t="s">
        <v>770</v>
      </c>
      <c r="B1495" s="259" t="s">
        <v>853</v>
      </c>
      <c r="C1495" s="259" t="s">
        <v>101</v>
      </c>
      <c r="D1495" s="259" t="s">
        <v>548</v>
      </c>
      <c r="E1495" s="259" t="str">
        <f t="shared" si="23"/>
        <v>T9300081204523293</v>
      </c>
      <c r="F1495" s="260">
        <v>300</v>
      </c>
      <c r="G1495" s="260">
        <v>0</v>
      </c>
    </row>
    <row r="1496" spans="1:7" x14ac:dyDescent="0.2">
      <c r="A1496" s="259" t="s">
        <v>770</v>
      </c>
      <c r="B1496" s="259" t="s">
        <v>853</v>
      </c>
      <c r="C1496" s="259" t="s">
        <v>101</v>
      </c>
      <c r="D1496" s="259" t="s">
        <v>822</v>
      </c>
      <c r="E1496" s="259" t="str">
        <f t="shared" si="23"/>
        <v>T9300081204524223</v>
      </c>
      <c r="F1496" s="260">
        <v>150</v>
      </c>
      <c r="G1496" s="260">
        <v>0</v>
      </c>
    </row>
    <row r="1497" spans="1:7" x14ac:dyDescent="0.2">
      <c r="A1497" s="259" t="s">
        <v>871</v>
      </c>
      <c r="B1497" s="259" t="s">
        <v>855</v>
      </c>
      <c r="C1497" s="259" t="s">
        <v>872</v>
      </c>
      <c r="D1497" s="259" t="s">
        <v>881</v>
      </c>
      <c r="E1497" s="259" t="str">
        <f t="shared" si="23"/>
        <v>3188886615</v>
      </c>
      <c r="F1497" s="260">
        <v>0</v>
      </c>
      <c r="G1497" s="260">
        <v>-43847.01</v>
      </c>
    </row>
    <row r="1498" spans="1:7" x14ac:dyDescent="0.2">
      <c r="A1498" s="259" t="s">
        <v>764</v>
      </c>
      <c r="B1498" s="259" t="s">
        <v>855</v>
      </c>
      <c r="C1498" s="259" t="s">
        <v>101</v>
      </c>
      <c r="D1498" s="259" t="s">
        <v>529</v>
      </c>
      <c r="E1498" s="259" t="str">
        <f t="shared" si="23"/>
        <v>A9300013104523121</v>
      </c>
      <c r="F1498" s="260">
        <v>6500</v>
      </c>
      <c r="G1498" s="260">
        <v>0</v>
      </c>
    </row>
    <row r="1499" spans="1:7" x14ac:dyDescent="0.2">
      <c r="A1499" s="259" t="s">
        <v>764</v>
      </c>
      <c r="B1499" s="259" t="s">
        <v>855</v>
      </c>
      <c r="C1499" s="259" t="s">
        <v>101</v>
      </c>
      <c r="D1499" s="259" t="s">
        <v>535</v>
      </c>
      <c r="E1499" s="259" t="str">
        <f t="shared" si="23"/>
        <v>A9300013104523223</v>
      </c>
      <c r="F1499" s="260">
        <v>1000</v>
      </c>
      <c r="G1499" s="260">
        <v>649.99</v>
      </c>
    </row>
    <row r="1500" spans="1:7" x14ac:dyDescent="0.2">
      <c r="A1500" s="259" t="s">
        <v>764</v>
      </c>
      <c r="B1500" s="259" t="s">
        <v>855</v>
      </c>
      <c r="C1500" s="259" t="s">
        <v>101</v>
      </c>
      <c r="D1500" s="259" t="s">
        <v>570</v>
      </c>
      <c r="E1500" s="259" t="str">
        <f t="shared" si="23"/>
        <v>A9300013104523224</v>
      </c>
      <c r="F1500" s="260">
        <v>1000</v>
      </c>
      <c r="G1500" s="260">
        <v>0</v>
      </c>
    </row>
    <row r="1501" spans="1:7" x14ac:dyDescent="0.2">
      <c r="A1501" s="259" t="s">
        <v>764</v>
      </c>
      <c r="B1501" s="259" t="s">
        <v>855</v>
      </c>
      <c r="C1501" s="259" t="s">
        <v>101</v>
      </c>
      <c r="D1501" s="259" t="s">
        <v>538</v>
      </c>
      <c r="E1501" s="259" t="str">
        <f t="shared" si="23"/>
        <v>A9300013104523232</v>
      </c>
      <c r="F1501" s="260">
        <v>1000</v>
      </c>
      <c r="G1501" s="260">
        <v>0</v>
      </c>
    </row>
    <row r="1502" spans="1:7" x14ac:dyDescent="0.2">
      <c r="A1502" s="259" t="s">
        <v>764</v>
      </c>
      <c r="B1502" s="259" t="s">
        <v>855</v>
      </c>
      <c r="C1502" s="259" t="s">
        <v>101</v>
      </c>
      <c r="D1502" s="259" t="s">
        <v>540</v>
      </c>
      <c r="E1502" s="259" t="str">
        <f t="shared" si="23"/>
        <v>A9300013104523234</v>
      </c>
      <c r="F1502" s="260">
        <v>500</v>
      </c>
      <c r="G1502" s="260">
        <v>133.61000000000001</v>
      </c>
    </row>
    <row r="1503" spans="1:7" x14ac:dyDescent="0.2">
      <c r="A1503" s="259" t="s">
        <v>764</v>
      </c>
      <c r="B1503" s="259" t="s">
        <v>855</v>
      </c>
      <c r="C1503" s="259" t="s">
        <v>101</v>
      </c>
      <c r="D1503" s="259" t="s">
        <v>822</v>
      </c>
      <c r="E1503" s="259" t="str">
        <f t="shared" si="23"/>
        <v>A9300013104524223</v>
      </c>
      <c r="F1503" s="260">
        <v>2000</v>
      </c>
      <c r="G1503" s="260">
        <v>0</v>
      </c>
    </row>
    <row r="1504" spans="1:7" x14ac:dyDescent="0.2">
      <c r="A1504" s="259" t="s">
        <v>764</v>
      </c>
      <c r="B1504" s="259" t="s">
        <v>855</v>
      </c>
      <c r="C1504" s="259" t="s">
        <v>101</v>
      </c>
      <c r="D1504" s="259" t="s">
        <v>824</v>
      </c>
      <c r="E1504" s="259" t="str">
        <f t="shared" si="23"/>
        <v>A9300013104524227</v>
      </c>
      <c r="F1504" s="260">
        <v>2000</v>
      </c>
      <c r="G1504" s="260">
        <v>1036.8499999999999</v>
      </c>
    </row>
    <row r="1505" spans="1:7" x14ac:dyDescent="0.2">
      <c r="A1505" s="259" t="s">
        <v>871</v>
      </c>
      <c r="B1505" s="259" t="s">
        <v>856</v>
      </c>
      <c r="C1505" s="259" t="s">
        <v>872</v>
      </c>
      <c r="D1505" s="259" t="s">
        <v>893</v>
      </c>
      <c r="E1505" s="259" t="str">
        <f t="shared" si="23"/>
        <v>4388886421</v>
      </c>
      <c r="F1505" s="260">
        <v>0</v>
      </c>
      <c r="G1505" s="260">
        <v>-24677.67</v>
      </c>
    </row>
    <row r="1506" spans="1:7" x14ac:dyDescent="0.2">
      <c r="A1506" s="259" t="s">
        <v>871</v>
      </c>
      <c r="B1506" s="259" t="s">
        <v>856</v>
      </c>
      <c r="C1506" s="259" t="s">
        <v>872</v>
      </c>
      <c r="D1506" s="259" t="s">
        <v>894</v>
      </c>
      <c r="E1506" s="259" t="str">
        <f t="shared" si="23"/>
        <v>4388886514</v>
      </c>
      <c r="F1506" s="260">
        <v>0</v>
      </c>
      <c r="G1506" s="260">
        <v>-156999.5</v>
      </c>
    </row>
    <row r="1507" spans="1:7" x14ac:dyDescent="0.2">
      <c r="A1507" s="259" t="s">
        <v>764</v>
      </c>
      <c r="B1507" s="259" t="s">
        <v>856</v>
      </c>
      <c r="C1507" s="259" t="s">
        <v>101</v>
      </c>
      <c r="D1507" s="259" t="s">
        <v>526</v>
      </c>
      <c r="E1507" s="259" t="str">
        <f t="shared" si="23"/>
        <v>A9300014304523111</v>
      </c>
      <c r="F1507" s="260">
        <v>300000</v>
      </c>
      <c r="G1507" s="260">
        <v>180859.16</v>
      </c>
    </row>
    <row r="1508" spans="1:7" x14ac:dyDescent="0.2">
      <c r="A1508" s="259" t="s">
        <v>764</v>
      </c>
      <c r="B1508" s="259" t="s">
        <v>856</v>
      </c>
      <c r="C1508" s="259" t="s">
        <v>101</v>
      </c>
      <c r="D1508" s="259" t="s">
        <v>887</v>
      </c>
      <c r="E1508" s="259" t="str">
        <f t="shared" si="23"/>
        <v>A9300014304523112</v>
      </c>
      <c r="F1508" s="260">
        <v>500</v>
      </c>
      <c r="G1508" s="260">
        <v>824.83</v>
      </c>
    </row>
    <row r="1509" spans="1:7" x14ac:dyDescent="0.2">
      <c r="A1509" s="259" t="s">
        <v>764</v>
      </c>
      <c r="B1509" s="259" t="s">
        <v>856</v>
      </c>
      <c r="C1509" s="259" t="s">
        <v>101</v>
      </c>
      <c r="D1509" s="259" t="s">
        <v>528</v>
      </c>
      <c r="E1509" s="259" t="str">
        <f t="shared" si="23"/>
        <v>A9300014304523113</v>
      </c>
      <c r="F1509" s="260">
        <v>5000</v>
      </c>
      <c r="G1509" s="260">
        <v>7597.61</v>
      </c>
    </row>
    <row r="1510" spans="1:7" x14ac:dyDescent="0.2">
      <c r="A1510" s="259" t="s">
        <v>764</v>
      </c>
      <c r="B1510" s="259" t="s">
        <v>856</v>
      </c>
      <c r="C1510" s="259" t="s">
        <v>101</v>
      </c>
      <c r="D1510" s="259" t="s">
        <v>529</v>
      </c>
      <c r="E1510" s="259" t="str">
        <f t="shared" si="23"/>
        <v>A9300014304523121</v>
      </c>
      <c r="F1510" s="260">
        <v>27000</v>
      </c>
      <c r="G1510" s="260">
        <v>17247.37</v>
      </c>
    </row>
    <row r="1511" spans="1:7" x14ac:dyDescent="0.2">
      <c r="A1511" s="259" t="s">
        <v>764</v>
      </c>
      <c r="B1511" s="259" t="s">
        <v>856</v>
      </c>
      <c r="C1511" s="259" t="s">
        <v>101</v>
      </c>
      <c r="D1511" s="259" t="s">
        <v>530</v>
      </c>
      <c r="E1511" s="259" t="str">
        <f t="shared" si="23"/>
        <v>A9300014304523132</v>
      </c>
      <c r="F1511" s="260">
        <v>50000</v>
      </c>
      <c r="G1511" s="260">
        <v>30579.439999999999</v>
      </c>
    </row>
    <row r="1512" spans="1:7" x14ac:dyDescent="0.2">
      <c r="A1512" s="259" t="s">
        <v>764</v>
      </c>
      <c r="B1512" s="259" t="s">
        <v>856</v>
      </c>
      <c r="C1512" s="259" t="s">
        <v>101</v>
      </c>
      <c r="D1512" s="259" t="s">
        <v>510</v>
      </c>
      <c r="E1512" s="259" t="str">
        <f t="shared" si="23"/>
        <v>A9300014304523211</v>
      </c>
      <c r="F1512" s="260">
        <v>15000</v>
      </c>
      <c r="G1512" s="260">
        <v>7666.7</v>
      </c>
    </row>
    <row r="1513" spans="1:7" x14ac:dyDescent="0.2">
      <c r="A1513" s="259" t="s">
        <v>764</v>
      </c>
      <c r="B1513" s="259" t="s">
        <v>856</v>
      </c>
      <c r="C1513" s="259" t="s">
        <v>101</v>
      </c>
      <c r="D1513" s="259" t="s">
        <v>531</v>
      </c>
      <c r="E1513" s="259" t="str">
        <f t="shared" si="23"/>
        <v>A9300014304523212</v>
      </c>
      <c r="F1513" s="260">
        <v>10000</v>
      </c>
      <c r="G1513" s="260">
        <v>2864.41</v>
      </c>
    </row>
    <row r="1514" spans="1:7" x14ac:dyDescent="0.2">
      <c r="A1514" s="259" t="s">
        <v>764</v>
      </c>
      <c r="B1514" s="259" t="s">
        <v>856</v>
      </c>
      <c r="C1514" s="259" t="s">
        <v>101</v>
      </c>
      <c r="D1514" s="259" t="s">
        <v>532</v>
      </c>
      <c r="E1514" s="259" t="str">
        <f t="shared" si="23"/>
        <v>A9300014304523213</v>
      </c>
      <c r="F1514" s="260">
        <v>8000</v>
      </c>
      <c r="G1514" s="260">
        <v>740.2</v>
      </c>
    </row>
    <row r="1515" spans="1:7" x14ac:dyDescent="0.2">
      <c r="A1515" s="259" t="s">
        <v>764</v>
      </c>
      <c r="B1515" s="259" t="s">
        <v>856</v>
      </c>
      <c r="C1515" s="259" t="s">
        <v>101</v>
      </c>
      <c r="D1515" s="259" t="s">
        <v>533</v>
      </c>
      <c r="E1515" s="259" t="str">
        <f t="shared" si="23"/>
        <v>A9300014304523214</v>
      </c>
      <c r="F1515" s="260">
        <v>2000</v>
      </c>
      <c r="G1515" s="260">
        <v>0</v>
      </c>
    </row>
    <row r="1516" spans="1:7" x14ac:dyDescent="0.2">
      <c r="A1516" s="259" t="s">
        <v>764</v>
      </c>
      <c r="B1516" s="259" t="s">
        <v>856</v>
      </c>
      <c r="C1516" s="259" t="s">
        <v>101</v>
      </c>
      <c r="D1516" s="259" t="s">
        <v>534</v>
      </c>
      <c r="E1516" s="259" t="str">
        <f t="shared" si="23"/>
        <v>A9300014304523221</v>
      </c>
      <c r="F1516" s="260">
        <v>9000</v>
      </c>
      <c r="G1516" s="260">
        <v>4572.79</v>
      </c>
    </row>
    <row r="1517" spans="1:7" x14ac:dyDescent="0.2">
      <c r="A1517" s="259" t="s">
        <v>764</v>
      </c>
      <c r="B1517" s="259" t="s">
        <v>856</v>
      </c>
      <c r="C1517" s="259" t="s">
        <v>101</v>
      </c>
      <c r="D1517" s="259" t="s">
        <v>877</v>
      </c>
      <c r="E1517" s="259" t="str">
        <f t="shared" si="23"/>
        <v>A9300014304523222</v>
      </c>
      <c r="F1517" s="260">
        <v>200</v>
      </c>
      <c r="G1517" s="260">
        <v>0</v>
      </c>
    </row>
    <row r="1518" spans="1:7" x14ac:dyDescent="0.2">
      <c r="A1518" s="259" t="s">
        <v>764</v>
      </c>
      <c r="B1518" s="259" t="s">
        <v>856</v>
      </c>
      <c r="C1518" s="259" t="s">
        <v>101</v>
      </c>
      <c r="D1518" s="259" t="s">
        <v>535</v>
      </c>
      <c r="E1518" s="259" t="str">
        <f t="shared" si="23"/>
        <v>A9300014304523223</v>
      </c>
      <c r="F1518" s="260">
        <v>10000</v>
      </c>
      <c r="G1518" s="260">
        <v>601.77</v>
      </c>
    </row>
    <row r="1519" spans="1:7" x14ac:dyDescent="0.2">
      <c r="A1519" s="259" t="s">
        <v>764</v>
      </c>
      <c r="B1519" s="259" t="s">
        <v>856</v>
      </c>
      <c r="C1519" s="259" t="s">
        <v>101</v>
      </c>
      <c r="D1519" s="259" t="s">
        <v>570</v>
      </c>
      <c r="E1519" s="259" t="str">
        <f t="shared" si="23"/>
        <v>A9300014304523224</v>
      </c>
      <c r="F1519" s="260">
        <v>4000</v>
      </c>
      <c r="G1519" s="260">
        <v>278.95</v>
      </c>
    </row>
    <row r="1520" spans="1:7" x14ac:dyDescent="0.2">
      <c r="A1520" s="259" t="s">
        <v>764</v>
      </c>
      <c r="B1520" s="259" t="s">
        <v>856</v>
      </c>
      <c r="C1520" s="259" t="s">
        <v>101</v>
      </c>
      <c r="D1520" s="259" t="s">
        <v>536</v>
      </c>
      <c r="E1520" s="259" t="str">
        <f t="shared" si="23"/>
        <v>A9300014304523225</v>
      </c>
      <c r="F1520" s="260">
        <v>3000</v>
      </c>
      <c r="G1520" s="260">
        <v>6064.18</v>
      </c>
    </row>
    <row r="1521" spans="1:7" x14ac:dyDescent="0.2">
      <c r="A1521" s="259" t="s">
        <v>764</v>
      </c>
      <c r="B1521" s="259" t="s">
        <v>856</v>
      </c>
      <c r="C1521" s="259" t="s">
        <v>101</v>
      </c>
      <c r="D1521" s="259" t="s">
        <v>571</v>
      </c>
      <c r="E1521" s="259" t="str">
        <f t="shared" si="23"/>
        <v>A9300014304523227</v>
      </c>
      <c r="F1521" s="260">
        <v>2200</v>
      </c>
      <c r="G1521" s="260">
        <v>180.28</v>
      </c>
    </row>
    <row r="1522" spans="1:7" x14ac:dyDescent="0.2">
      <c r="A1522" s="259" t="s">
        <v>764</v>
      </c>
      <c r="B1522" s="259" t="s">
        <v>856</v>
      </c>
      <c r="C1522" s="259" t="s">
        <v>101</v>
      </c>
      <c r="D1522" s="259" t="s">
        <v>537</v>
      </c>
      <c r="E1522" s="259" t="str">
        <f t="shared" si="23"/>
        <v>A9300014304523231</v>
      </c>
      <c r="F1522" s="260">
        <v>11000</v>
      </c>
      <c r="G1522" s="260">
        <v>5167.33</v>
      </c>
    </row>
    <row r="1523" spans="1:7" x14ac:dyDescent="0.2">
      <c r="A1523" s="259" t="s">
        <v>764</v>
      </c>
      <c r="B1523" s="259" t="s">
        <v>856</v>
      </c>
      <c r="C1523" s="259" t="s">
        <v>101</v>
      </c>
      <c r="D1523" s="259" t="s">
        <v>538</v>
      </c>
      <c r="E1523" s="259" t="str">
        <f t="shared" si="23"/>
        <v>A9300014304523232</v>
      </c>
      <c r="F1523" s="260">
        <v>15000</v>
      </c>
      <c r="G1523" s="260">
        <v>3926.28</v>
      </c>
    </row>
    <row r="1524" spans="1:7" x14ac:dyDescent="0.2">
      <c r="A1524" s="259" t="s">
        <v>764</v>
      </c>
      <c r="B1524" s="259" t="s">
        <v>856</v>
      </c>
      <c r="C1524" s="259" t="s">
        <v>101</v>
      </c>
      <c r="D1524" s="259" t="s">
        <v>539</v>
      </c>
      <c r="E1524" s="259" t="str">
        <f t="shared" si="23"/>
        <v>A9300014304523233</v>
      </c>
      <c r="F1524" s="260">
        <v>7000</v>
      </c>
      <c r="G1524" s="260">
        <v>2409.4499999999998</v>
      </c>
    </row>
    <row r="1525" spans="1:7" x14ac:dyDescent="0.2">
      <c r="A1525" s="259" t="s">
        <v>764</v>
      </c>
      <c r="B1525" s="259" t="s">
        <v>856</v>
      </c>
      <c r="C1525" s="259" t="s">
        <v>101</v>
      </c>
      <c r="D1525" s="259" t="s">
        <v>540</v>
      </c>
      <c r="E1525" s="259" t="str">
        <f t="shared" si="23"/>
        <v>A9300014304523234</v>
      </c>
      <c r="F1525" s="260">
        <v>19000</v>
      </c>
      <c r="G1525" s="260">
        <v>11022.3</v>
      </c>
    </row>
    <row r="1526" spans="1:7" x14ac:dyDescent="0.2">
      <c r="A1526" s="259" t="s">
        <v>764</v>
      </c>
      <c r="B1526" s="259" t="s">
        <v>856</v>
      </c>
      <c r="C1526" s="259" t="s">
        <v>101</v>
      </c>
      <c r="D1526" s="259" t="s">
        <v>541</v>
      </c>
      <c r="E1526" s="259" t="str">
        <f t="shared" si="23"/>
        <v>A9300014304523235</v>
      </c>
      <c r="F1526" s="260">
        <v>5000</v>
      </c>
      <c r="G1526" s="260">
        <v>22.5</v>
      </c>
    </row>
    <row r="1527" spans="1:7" x14ac:dyDescent="0.2">
      <c r="A1527" s="259" t="s">
        <v>764</v>
      </c>
      <c r="B1527" s="259" t="s">
        <v>856</v>
      </c>
      <c r="C1527" s="259" t="s">
        <v>101</v>
      </c>
      <c r="D1527" s="259" t="s">
        <v>542</v>
      </c>
      <c r="E1527" s="259" t="str">
        <f t="shared" si="23"/>
        <v>A9300014304523236</v>
      </c>
      <c r="F1527" s="260">
        <v>300</v>
      </c>
      <c r="G1527" s="260">
        <v>0</v>
      </c>
    </row>
    <row r="1528" spans="1:7" x14ac:dyDescent="0.2">
      <c r="A1528" s="259" t="s">
        <v>764</v>
      </c>
      <c r="B1528" s="259" t="s">
        <v>856</v>
      </c>
      <c r="C1528" s="259" t="s">
        <v>101</v>
      </c>
      <c r="D1528" s="259" t="s">
        <v>511</v>
      </c>
      <c r="E1528" s="259" t="str">
        <f t="shared" si="23"/>
        <v>A9300014304523237</v>
      </c>
      <c r="F1528" s="260">
        <v>17000</v>
      </c>
      <c r="G1528" s="260">
        <v>2986.26</v>
      </c>
    </row>
    <row r="1529" spans="1:7" x14ac:dyDescent="0.2">
      <c r="A1529" s="259" t="s">
        <v>764</v>
      </c>
      <c r="B1529" s="259" t="s">
        <v>856</v>
      </c>
      <c r="C1529" s="259" t="s">
        <v>101</v>
      </c>
      <c r="D1529" s="259" t="s">
        <v>543</v>
      </c>
      <c r="E1529" s="259" t="str">
        <f t="shared" si="23"/>
        <v>A9300014304523238</v>
      </c>
      <c r="F1529" s="260">
        <v>5000</v>
      </c>
      <c r="G1529" s="260">
        <v>0</v>
      </c>
    </row>
    <row r="1530" spans="1:7" x14ac:dyDescent="0.2">
      <c r="A1530" s="259" t="s">
        <v>764</v>
      </c>
      <c r="B1530" s="259" t="s">
        <v>856</v>
      </c>
      <c r="C1530" s="259" t="s">
        <v>101</v>
      </c>
      <c r="D1530" s="259" t="s">
        <v>544</v>
      </c>
      <c r="E1530" s="259" t="str">
        <f t="shared" si="23"/>
        <v>A9300014304523239</v>
      </c>
      <c r="F1530" s="260">
        <v>5000</v>
      </c>
      <c r="G1530" s="260">
        <v>901.6</v>
      </c>
    </row>
    <row r="1531" spans="1:7" x14ac:dyDescent="0.2">
      <c r="A1531" s="259" t="s">
        <v>764</v>
      </c>
      <c r="B1531" s="259" t="s">
        <v>856</v>
      </c>
      <c r="C1531" s="259" t="s">
        <v>101</v>
      </c>
      <c r="D1531" s="259" t="s">
        <v>546</v>
      </c>
      <c r="E1531" s="259" t="str">
        <f t="shared" si="23"/>
        <v>A9300014304523291</v>
      </c>
      <c r="F1531" s="260">
        <v>1000</v>
      </c>
      <c r="G1531" s="260">
        <v>0</v>
      </c>
    </row>
    <row r="1532" spans="1:7" x14ac:dyDescent="0.2">
      <c r="A1532" s="259" t="s">
        <v>764</v>
      </c>
      <c r="B1532" s="259" t="s">
        <v>856</v>
      </c>
      <c r="C1532" s="259" t="s">
        <v>101</v>
      </c>
      <c r="D1532" s="259" t="s">
        <v>547</v>
      </c>
      <c r="E1532" s="259" t="str">
        <f t="shared" si="23"/>
        <v>A9300014304523292</v>
      </c>
      <c r="F1532" s="260">
        <v>12000</v>
      </c>
      <c r="G1532" s="260">
        <v>6838.33</v>
      </c>
    </row>
    <row r="1533" spans="1:7" x14ac:dyDescent="0.2">
      <c r="A1533" s="259" t="s">
        <v>764</v>
      </c>
      <c r="B1533" s="259" t="s">
        <v>856</v>
      </c>
      <c r="C1533" s="259" t="s">
        <v>101</v>
      </c>
      <c r="D1533" s="259" t="s">
        <v>548</v>
      </c>
      <c r="E1533" s="259" t="str">
        <f t="shared" si="23"/>
        <v>A9300014304523293</v>
      </c>
      <c r="F1533" s="260">
        <v>10000</v>
      </c>
      <c r="G1533" s="260">
        <v>5364</v>
      </c>
    </row>
    <row r="1534" spans="1:7" x14ac:dyDescent="0.2">
      <c r="A1534" s="259" t="s">
        <v>764</v>
      </c>
      <c r="B1534" s="259" t="s">
        <v>856</v>
      </c>
      <c r="C1534" s="259" t="s">
        <v>101</v>
      </c>
      <c r="D1534" s="259" t="s">
        <v>818</v>
      </c>
      <c r="E1534" s="259" t="str">
        <f t="shared" si="23"/>
        <v>A9300014304523294</v>
      </c>
      <c r="F1534" s="260">
        <v>16000</v>
      </c>
      <c r="G1534" s="260">
        <v>240</v>
      </c>
    </row>
    <row r="1535" spans="1:7" x14ac:dyDescent="0.2">
      <c r="A1535" s="259" t="s">
        <v>764</v>
      </c>
      <c r="B1535" s="259" t="s">
        <v>856</v>
      </c>
      <c r="C1535" s="259" t="s">
        <v>101</v>
      </c>
      <c r="D1535" s="259" t="s">
        <v>549</v>
      </c>
      <c r="E1535" s="259" t="str">
        <f t="shared" si="23"/>
        <v>A9300014304523295</v>
      </c>
      <c r="F1535" s="260">
        <v>2000</v>
      </c>
      <c r="G1535" s="260">
        <v>4752.8599999999997</v>
      </c>
    </row>
    <row r="1536" spans="1:7" x14ac:dyDescent="0.2">
      <c r="A1536" s="259" t="s">
        <v>764</v>
      </c>
      <c r="B1536" s="259" t="s">
        <v>856</v>
      </c>
      <c r="C1536" s="259" t="s">
        <v>101</v>
      </c>
      <c r="D1536" s="259" t="s">
        <v>812</v>
      </c>
      <c r="E1536" s="259" t="str">
        <f t="shared" si="23"/>
        <v>A9300014304523296</v>
      </c>
      <c r="F1536" s="260">
        <v>500</v>
      </c>
      <c r="G1536" s="260">
        <v>0</v>
      </c>
    </row>
    <row r="1537" spans="1:7" x14ac:dyDescent="0.2">
      <c r="A1537" s="259" t="s">
        <v>764</v>
      </c>
      <c r="B1537" s="259" t="s">
        <v>856</v>
      </c>
      <c r="C1537" s="259" t="s">
        <v>101</v>
      </c>
      <c r="D1537" s="259" t="s">
        <v>550</v>
      </c>
      <c r="E1537" s="259" t="str">
        <f t="shared" si="23"/>
        <v>A9300014304523299</v>
      </c>
      <c r="F1537" s="260">
        <v>500</v>
      </c>
      <c r="G1537" s="260">
        <v>0</v>
      </c>
    </row>
    <row r="1538" spans="1:7" x14ac:dyDescent="0.2">
      <c r="A1538" s="259" t="s">
        <v>764</v>
      </c>
      <c r="B1538" s="259" t="s">
        <v>856</v>
      </c>
      <c r="C1538" s="259" t="s">
        <v>101</v>
      </c>
      <c r="D1538" s="259" t="s">
        <v>551</v>
      </c>
      <c r="E1538" s="259" t="str">
        <f t="shared" si="23"/>
        <v>A9300014304523431</v>
      </c>
      <c r="F1538" s="260">
        <v>100</v>
      </c>
      <c r="G1538" s="260">
        <v>0</v>
      </c>
    </row>
    <row r="1539" spans="1:7" x14ac:dyDescent="0.2">
      <c r="A1539" s="259" t="s">
        <v>764</v>
      </c>
      <c r="B1539" s="259" t="s">
        <v>856</v>
      </c>
      <c r="C1539" s="259" t="s">
        <v>101</v>
      </c>
      <c r="D1539" s="259" t="s">
        <v>813</v>
      </c>
      <c r="E1539" s="259" t="str">
        <f t="shared" ref="E1539:E1602" si="24">CONCATENATE(A1539,B1539,C1539,D1539)</f>
        <v>A9300014304523433</v>
      </c>
      <c r="F1539" s="260">
        <v>50</v>
      </c>
      <c r="G1539" s="260">
        <v>11.28</v>
      </c>
    </row>
    <row r="1540" spans="1:7" x14ac:dyDescent="0.2">
      <c r="A1540" s="259" t="s">
        <v>764</v>
      </c>
      <c r="B1540" s="259" t="s">
        <v>856</v>
      </c>
      <c r="C1540" s="259" t="s">
        <v>101</v>
      </c>
      <c r="D1540" s="259" t="s">
        <v>819</v>
      </c>
      <c r="E1540" s="259" t="str">
        <f t="shared" si="24"/>
        <v>A9300014304523434</v>
      </c>
      <c r="F1540" s="260">
        <v>150</v>
      </c>
      <c r="G1540" s="260">
        <v>0</v>
      </c>
    </row>
    <row r="1541" spans="1:7" x14ac:dyDescent="0.2">
      <c r="A1541" s="259" t="s">
        <v>764</v>
      </c>
      <c r="B1541" s="259" t="s">
        <v>856</v>
      </c>
      <c r="C1541" s="259" t="s">
        <v>101</v>
      </c>
      <c r="D1541" s="259" t="s">
        <v>814</v>
      </c>
      <c r="E1541" s="259" t="str">
        <f t="shared" si="24"/>
        <v>A9300014304523831</v>
      </c>
      <c r="F1541" s="260">
        <v>100</v>
      </c>
      <c r="G1541" s="260">
        <v>0</v>
      </c>
    </row>
    <row r="1542" spans="1:7" x14ac:dyDescent="0.2">
      <c r="A1542" s="259" t="s">
        <v>764</v>
      </c>
      <c r="B1542" s="259" t="s">
        <v>856</v>
      </c>
      <c r="C1542" s="259" t="s">
        <v>101</v>
      </c>
      <c r="D1542" s="259" t="s">
        <v>557</v>
      </c>
      <c r="E1542" s="259" t="str">
        <f t="shared" si="24"/>
        <v>A9300014304524123</v>
      </c>
      <c r="F1542" s="260">
        <v>1000</v>
      </c>
      <c r="G1542" s="260">
        <v>476.05</v>
      </c>
    </row>
    <row r="1543" spans="1:7" x14ac:dyDescent="0.2">
      <c r="A1543" s="259" t="s">
        <v>764</v>
      </c>
      <c r="B1543" s="259" t="s">
        <v>856</v>
      </c>
      <c r="C1543" s="259" t="s">
        <v>101</v>
      </c>
      <c r="D1543" s="259" t="s">
        <v>552</v>
      </c>
      <c r="E1543" s="259" t="str">
        <f t="shared" si="24"/>
        <v>A9300014304524221</v>
      </c>
      <c r="F1543" s="260">
        <v>5000</v>
      </c>
      <c r="G1543" s="260">
        <v>4531.34</v>
      </c>
    </row>
    <row r="1544" spans="1:7" x14ac:dyDescent="0.2">
      <c r="A1544" s="259" t="s">
        <v>764</v>
      </c>
      <c r="B1544" s="259" t="s">
        <v>856</v>
      </c>
      <c r="C1544" s="259" t="s">
        <v>101</v>
      </c>
      <c r="D1544" s="259" t="s">
        <v>559</v>
      </c>
      <c r="E1544" s="259" t="str">
        <f t="shared" si="24"/>
        <v>A9300014304524222</v>
      </c>
      <c r="F1544" s="260">
        <v>2000</v>
      </c>
      <c r="G1544" s="260">
        <v>0</v>
      </c>
    </row>
    <row r="1545" spans="1:7" x14ac:dyDescent="0.2">
      <c r="A1545" s="259" t="s">
        <v>764</v>
      </c>
      <c r="B1545" s="259" t="s">
        <v>856</v>
      </c>
      <c r="C1545" s="259" t="s">
        <v>101</v>
      </c>
      <c r="D1545" s="259" t="s">
        <v>822</v>
      </c>
      <c r="E1545" s="259" t="str">
        <f t="shared" si="24"/>
        <v>A9300014304524223</v>
      </c>
      <c r="F1545" s="260">
        <v>2000</v>
      </c>
      <c r="G1545" s="260">
        <v>0</v>
      </c>
    </row>
    <row r="1546" spans="1:7" x14ac:dyDescent="0.2">
      <c r="A1546" s="259" t="s">
        <v>764</v>
      </c>
      <c r="B1546" s="259" t="s">
        <v>856</v>
      </c>
      <c r="C1546" s="259" t="s">
        <v>101</v>
      </c>
      <c r="D1546" s="259" t="s">
        <v>563</v>
      </c>
      <c r="E1546" s="259" t="str">
        <f t="shared" si="24"/>
        <v>A9300014304524231</v>
      </c>
      <c r="F1546" s="260">
        <v>10000</v>
      </c>
      <c r="G1546" s="260">
        <v>15500</v>
      </c>
    </row>
    <row r="1547" spans="1:7" x14ac:dyDescent="0.2">
      <c r="A1547" s="259" t="s">
        <v>764</v>
      </c>
      <c r="B1547" s="259" t="s">
        <v>856</v>
      </c>
      <c r="C1547" s="259" t="s">
        <v>101</v>
      </c>
      <c r="D1547" s="259" t="s">
        <v>560</v>
      </c>
      <c r="E1547" s="259" t="str">
        <f t="shared" si="24"/>
        <v>A9300014304524262</v>
      </c>
      <c r="F1547" s="260">
        <v>1000</v>
      </c>
      <c r="G1547" s="260">
        <v>0</v>
      </c>
    </row>
    <row r="1548" spans="1:7" x14ac:dyDescent="0.2">
      <c r="A1548" s="259" t="s">
        <v>764</v>
      </c>
      <c r="B1548" s="259" t="s">
        <v>856</v>
      </c>
      <c r="C1548" s="259" t="s">
        <v>101</v>
      </c>
      <c r="D1548" s="259" t="s">
        <v>828</v>
      </c>
      <c r="E1548" s="259" t="str">
        <f t="shared" si="24"/>
        <v>A9300014304524511</v>
      </c>
      <c r="F1548" s="260">
        <v>10000</v>
      </c>
      <c r="G1548" s="260">
        <v>0</v>
      </c>
    </row>
    <row r="1549" spans="1:7" x14ac:dyDescent="0.2">
      <c r="A1549" s="259" t="s">
        <v>871</v>
      </c>
      <c r="B1549" s="259" t="s">
        <v>861</v>
      </c>
      <c r="C1549" s="259" t="s">
        <v>872</v>
      </c>
      <c r="D1549" s="259" t="s">
        <v>906</v>
      </c>
      <c r="E1549" s="259" t="str">
        <f t="shared" si="24"/>
        <v>5288886382</v>
      </c>
      <c r="F1549" s="260">
        <v>0</v>
      </c>
      <c r="G1549" s="260">
        <v>-6296.44</v>
      </c>
    </row>
    <row r="1550" spans="1:7" x14ac:dyDescent="0.2">
      <c r="A1550" s="259" t="s">
        <v>770</v>
      </c>
      <c r="B1550" s="259" t="s">
        <v>861</v>
      </c>
      <c r="C1550" s="259" t="s">
        <v>101</v>
      </c>
      <c r="D1550" s="259" t="s">
        <v>526</v>
      </c>
      <c r="E1550" s="259" t="str">
        <f t="shared" si="24"/>
        <v>T9300085204523111</v>
      </c>
      <c r="F1550" s="260">
        <v>8517</v>
      </c>
      <c r="G1550" s="260">
        <v>0</v>
      </c>
    </row>
    <row r="1551" spans="1:7" x14ac:dyDescent="0.2">
      <c r="A1551" s="259" t="s">
        <v>770</v>
      </c>
      <c r="B1551" s="259" t="s">
        <v>861</v>
      </c>
      <c r="C1551" s="259" t="s">
        <v>101</v>
      </c>
      <c r="D1551" s="259" t="s">
        <v>530</v>
      </c>
      <c r="E1551" s="259" t="str">
        <f t="shared" si="24"/>
        <v>T9300085204523132</v>
      </c>
      <c r="F1551" s="260">
        <v>1683</v>
      </c>
      <c r="G1551" s="260">
        <v>0</v>
      </c>
    </row>
    <row r="1552" spans="1:7" x14ac:dyDescent="0.2">
      <c r="A1552" s="259" t="s">
        <v>770</v>
      </c>
      <c r="B1552" s="259" t="s">
        <v>861</v>
      </c>
      <c r="C1552" s="259" t="s">
        <v>101</v>
      </c>
      <c r="D1552" s="259" t="s">
        <v>510</v>
      </c>
      <c r="E1552" s="259" t="str">
        <f t="shared" si="24"/>
        <v>T9300085204523211</v>
      </c>
      <c r="F1552" s="260">
        <v>250</v>
      </c>
      <c r="G1552" s="260">
        <v>0</v>
      </c>
    </row>
    <row r="1553" spans="1:7" x14ac:dyDescent="0.2">
      <c r="A1553" s="259" t="s">
        <v>770</v>
      </c>
      <c r="B1553" s="259" t="s">
        <v>861</v>
      </c>
      <c r="C1553" s="259" t="s">
        <v>101</v>
      </c>
      <c r="D1553" s="259" t="s">
        <v>539</v>
      </c>
      <c r="E1553" s="259" t="str">
        <f t="shared" si="24"/>
        <v>T9300085204523233</v>
      </c>
      <c r="F1553" s="260">
        <v>25500</v>
      </c>
      <c r="G1553" s="260">
        <v>0</v>
      </c>
    </row>
    <row r="1554" spans="1:7" x14ac:dyDescent="0.2">
      <c r="A1554" s="259" t="s">
        <v>770</v>
      </c>
      <c r="B1554" s="259" t="s">
        <v>861</v>
      </c>
      <c r="C1554" s="259" t="s">
        <v>101</v>
      </c>
      <c r="D1554" s="259" t="s">
        <v>511</v>
      </c>
      <c r="E1554" s="259" t="str">
        <f t="shared" si="24"/>
        <v>T9300085204523237</v>
      </c>
      <c r="F1554" s="260">
        <v>50</v>
      </c>
      <c r="G1554" s="260">
        <v>0</v>
      </c>
    </row>
    <row r="1555" spans="1:7" x14ac:dyDescent="0.2">
      <c r="A1555" s="259" t="s">
        <v>770</v>
      </c>
      <c r="B1555" s="259" t="s">
        <v>861</v>
      </c>
      <c r="C1555" s="259" t="s">
        <v>101</v>
      </c>
      <c r="D1555" s="259" t="s">
        <v>548</v>
      </c>
      <c r="E1555" s="259" t="str">
        <f t="shared" si="24"/>
        <v>T9300085204523293</v>
      </c>
      <c r="F1555" s="260">
        <v>1500</v>
      </c>
      <c r="G1555" s="260">
        <v>0</v>
      </c>
    </row>
    <row r="1556" spans="1:7" x14ac:dyDescent="0.2">
      <c r="A1556" s="259" t="s">
        <v>770</v>
      </c>
      <c r="B1556" s="259" t="s">
        <v>861</v>
      </c>
      <c r="C1556" s="259" t="s">
        <v>101</v>
      </c>
      <c r="D1556" s="259" t="s">
        <v>822</v>
      </c>
      <c r="E1556" s="259" t="str">
        <f t="shared" si="24"/>
        <v>T9300085204524223</v>
      </c>
      <c r="F1556" s="260">
        <v>880</v>
      </c>
      <c r="G1556" s="260">
        <v>0</v>
      </c>
    </row>
    <row r="1557" spans="1:7" x14ac:dyDescent="0.2">
      <c r="A1557" s="259" t="s">
        <v>770</v>
      </c>
      <c r="B1557" s="259" t="s">
        <v>861</v>
      </c>
      <c r="C1557" s="259" t="s">
        <v>101</v>
      </c>
      <c r="D1557" s="259" t="s">
        <v>824</v>
      </c>
      <c r="E1557" s="259" t="str">
        <f t="shared" si="24"/>
        <v>T9300085204524227</v>
      </c>
      <c r="F1557" s="260">
        <v>10</v>
      </c>
      <c r="G1557" s="260">
        <v>0</v>
      </c>
    </row>
    <row r="1558" spans="1:7" x14ac:dyDescent="0.2">
      <c r="A1558" s="259" t="s">
        <v>766</v>
      </c>
      <c r="B1558" s="259" t="s">
        <v>862</v>
      </c>
      <c r="C1558" s="259" t="s">
        <v>101</v>
      </c>
      <c r="D1558" s="259" t="s">
        <v>526</v>
      </c>
      <c r="E1558" s="259" t="str">
        <f t="shared" si="24"/>
        <v>K93000455904523111</v>
      </c>
      <c r="F1558" s="260">
        <v>400</v>
      </c>
      <c r="G1558" s="260">
        <v>321.08999999999997</v>
      </c>
    </row>
    <row r="1559" spans="1:7" x14ac:dyDescent="0.2">
      <c r="A1559" s="259" t="s">
        <v>766</v>
      </c>
      <c r="B1559" s="259" t="s">
        <v>862</v>
      </c>
      <c r="C1559" s="259" t="s">
        <v>101</v>
      </c>
      <c r="D1559" s="259" t="s">
        <v>530</v>
      </c>
      <c r="E1559" s="259" t="str">
        <f t="shared" si="24"/>
        <v>K93000455904523132</v>
      </c>
      <c r="F1559" s="260">
        <v>100</v>
      </c>
      <c r="G1559" s="260">
        <v>52.99</v>
      </c>
    </row>
    <row r="1560" spans="1:7" x14ac:dyDescent="0.2">
      <c r="A1560" s="259" t="s">
        <v>767</v>
      </c>
      <c r="B1560" s="259" t="s">
        <v>862</v>
      </c>
      <c r="C1560" s="259" t="s">
        <v>101</v>
      </c>
      <c r="D1560" s="259" t="s">
        <v>526</v>
      </c>
      <c r="E1560" s="259" t="str">
        <f t="shared" si="24"/>
        <v>K93000555904523111</v>
      </c>
      <c r="F1560" s="260">
        <v>2500</v>
      </c>
      <c r="G1560" s="260">
        <v>1993.79</v>
      </c>
    </row>
    <row r="1561" spans="1:7" x14ac:dyDescent="0.2">
      <c r="A1561" s="259" t="s">
        <v>767</v>
      </c>
      <c r="B1561" s="259" t="s">
        <v>862</v>
      </c>
      <c r="C1561" s="259" t="s">
        <v>101</v>
      </c>
      <c r="D1561" s="259" t="s">
        <v>530</v>
      </c>
      <c r="E1561" s="259" t="str">
        <f t="shared" si="24"/>
        <v>K93000555904523132</v>
      </c>
      <c r="F1561" s="260">
        <v>400</v>
      </c>
      <c r="G1561" s="260">
        <v>328.97</v>
      </c>
    </row>
    <row r="1562" spans="1:7" x14ac:dyDescent="0.2">
      <c r="A1562" s="259" t="s">
        <v>769</v>
      </c>
      <c r="B1562" s="259" t="s">
        <v>862</v>
      </c>
      <c r="C1562" s="259" t="s">
        <v>101</v>
      </c>
      <c r="D1562" s="259" t="s">
        <v>526</v>
      </c>
      <c r="E1562" s="259" t="str">
        <f t="shared" si="24"/>
        <v>K93000755904523111</v>
      </c>
      <c r="F1562" s="260">
        <v>20400</v>
      </c>
      <c r="G1562" s="260">
        <v>11624.91</v>
      </c>
    </row>
    <row r="1563" spans="1:7" x14ac:dyDescent="0.2">
      <c r="A1563" s="259" t="s">
        <v>769</v>
      </c>
      <c r="B1563" s="259" t="s">
        <v>862</v>
      </c>
      <c r="C1563" s="259" t="s">
        <v>101</v>
      </c>
      <c r="D1563" s="259" t="s">
        <v>530</v>
      </c>
      <c r="E1563" s="259" t="str">
        <f t="shared" si="24"/>
        <v>K93000755904523132</v>
      </c>
      <c r="F1563" s="260">
        <v>6000</v>
      </c>
      <c r="G1563" s="260">
        <v>2297.1999999999998</v>
      </c>
    </row>
    <row r="1564" spans="1:7" x14ac:dyDescent="0.2">
      <c r="A1564" s="259" t="s">
        <v>769</v>
      </c>
      <c r="B1564" s="259" t="s">
        <v>862</v>
      </c>
      <c r="C1564" s="259" t="s">
        <v>101</v>
      </c>
      <c r="D1564" s="259" t="s">
        <v>510</v>
      </c>
      <c r="E1564" s="259" t="str">
        <f t="shared" si="24"/>
        <v>K93000755904523211</v>
      </c>
      <c r="F1564" s="260">
        <v>5500</v>
      </c>
      <c r="G1564" s="260">
        <v>1023.71</v>
      </c>
    </row>
    <row r="1565" spans="1:7" x14ac:dyDescent="0.2">
      <c r="A1565" s="259" t="s">
        <v>769</v>
      </c>
      <c r="B1565" s="259" t="s">
        <v>862</v>
      </c>
      <c r="C1565" s="259" t="s">
        <v>101</v>
      </c>
      <c r="D1565" s="259" t="s">
        <v>539</v>
      </c>
      <c r="E1565" s="259" t="str">
        <f t="shared" si="24"/>
        <v>K93000755904523233</v>
      </c>
      <c r="F1565" s="260">
        <v>1000</v>
      </c>
      <c r="G1565" s="260">
        <v>0</v>
      </c>
    </row>
    <row r="1566" spans="1:7" x14ac:dyDescent="0.2">
      <c r="A1566" s="259" t="s">
        <v>769</v>
      </c>
      <c r="B1566" s="259" t="s">
        <v>862</v>
      </c>
      <c r="C1566" s="259" t="s">
        <v>101</v>
      </c>
      <c r="D1566" s="259" t="s">
        <v>511</v>
      </c>
      <c r="E1566" s="259" t="str">
        <f t="shared" si="24"/>
        <v>K93000755904523237</v>
      </c>
      <c r="F1566" s="260">
        <v>3000</v>
      </c>
      <c r="G1566" s="260">
        <v>243</v>
      </c>
    </row>
    <row r="1567" spans="1:7" x14ac:dyDescent="0.2">
      <c r="A1567" s="259" t="s">
        <v>769</v>
      </c>
      <c r="B1567" s="259" t="s">
        <v>862</v>
      </c>
      <c r="C1567" s="259" t="s">
        <v>101</v>
      </c>
      <c r="D1567" s="259" t="s">
        <v>846</v>
      </c>
      <c r="E1567" s="259" t="str">
        <f t="shared" si="24"/>
        <v>K93000755904524214</v>
      </c>
      <c r="F1567" s="260">
        <v>75000</v>
      </c>
      <c r="G1567" s="260">
        <v>15000</v>
      </c>
    </row>
    <row r="1568" spans="1:7" x14ac:dyDescent="0.2">
      <c r="A1568" s="259" t="s">
        <v>770</v>
      </c>
      <c r="B1568" s="259" t="s">
        <v>862</v>
      </c>
      <c r="C1568" s="259" t="s">
        <v>101</v>
      </c>
      <c r="D1568" s="259" t="s">
        <v>526</v>
      </c>
      <c r="E1568" s="259" t="str">
        <f t="shared" si="24"/>
        <v>T93000855904523111</v>
      </c>
      <c r="F1568" s="260">
        <v>8517</v>
      </c>
      <c r="G1568" s="260">
        <v>5643.84</v>
      </c>
    </row>
    <row r="1569" spans="1:7" x14ac:dyDescent="0.2">
      <c r="A1569" s="259" t="s">
        <v>770</v>
      </c>
      <c r="B1569" s="259" t="s">
        <v>862</v>
      </c>
      <c r="C1569" s="259" t="s">
        <v>101</v>
      </c>
      <c r="D1569" s="259" t="s">
        <v>530</v>
      </c>
      <c r="E1569" s="259" t="str">
        <f t="shared" si="24"/>
        <v>T93000855904523132</v>
      </c>
      <c r="F1569" s="260">
        <v>1683</v>
      </c>
      <c r="G1569" s="260">
        <v>1115.2</v>
      </c>
    </row>
    <row r="1570" spans="1:7" x14ac:dyDescent="0.2">
      <c r="A1570" s="259" t="s">
        <v>770</v>
      </c>
      <c r="B1570" s="259" t="s">
        <v>862</v>
      </c>
      <c r="C1570" s="259" t="s">
        <v>101</v>
      </c>
      <c r="D1570" s="259" t="s">
        <v>510</v>
      </c>
      <c r="E1570" s="259" t="str">
        <f t="shared" si="24"/>
        <v>T93000855904523211</v>
      </c>
      <c r="F1570" s="260">
        <v>250</v>
      </c>
      <c r="G1570" s="260">
        <v>0</v>
      </c>
    </row>
    <row r="1571" spans="1:7" x14ac:dyDescent="0.2">
      <c r="A1571" s="259" t="s">
        <v>770</v>
      </c>
      <c r="B1571" s="259" t="s">
        <v>862</v>
      </c>
      <c r="C1571" s="259" t="s">
        <v>101</v>
      </c>
      <c r="D1571" s="259" t="s">
        <v>539</v>
      </c>
      <c r="E1571" s="259" t="str">
        <f t="shared" si="24"/>
        <v>T93000855904523233</v>
      </c>
      <c r="F1571" s="260">
        <v>25500</v>
      </c>
      <c r="G1571" s="260">
        <v>17340.75</v>
      </c>
    </row>
    <row r="1572" spans="1:7" x14ac:dyDescent="0.2">
      <c r="A1572" s="259" t="s">
        <v>770</v>
      </c>
      <c r="B1572" s="259" t="s">
        <v>862</v>
      </c>
      <c r="C1572" s="259" t="s">
        <v>101</v>
      </c>
      <c r="D1572" s="259" t="s">
        <v>511</v>
      </c>
      <c r="E1572" s="259" t="str">
        <f t="shared" si="24"/>
        <v>T93000855904523237</v>
      </c>
      <c r="F1572" s="260">
        <v>50</v>
      </c>
      <c r="G1572" s="260">
        <v>0</v>
      </c>
    </row>
    <row r="1573" spans="1:7" x14ac:dyDescent="0.2">
      <c r="A1573" s="259" t="s">
        <v>770</v>
      </c>
      <c r="B1573" s="259" t="s">
        <v>862</v>
      </c>
      <c r="C1573" s="259" t="s">
        <v>101</v>
      </c>
      <c r="D1573" s="259" t="s">
        <v>548</v>
      </c>
      <c r="E1573" s="259" t="str">
        <f t="shared" si="24"/>
        <v>T93000855904523293</v>
      </c>
      <c r="F1573" s="260">
        <v>1500</v>
      </c>
      <c r="G1573" s="260">
        <v>0</v>
      </c>
    </row>
    <row r="1574" spans="1:7" x14ac:dyDescent="0.2">
      <c r="A1574" s="259" t="s">
        <v>770</v>
      </c>
      <c r="B1574" s="259" t="s">
        <v>862</v>
      </c>
      <c r="C1574" s="259" t="s">
        <v>101</v>
      </c>
      <c r="D1574" s="259" t="s">
        <v>822</v>
      </c>
      <c r="E1574" s="259" t="str">
        <f t="shared" si="24"/>
        <v>T93000855904524223</v>
      </c>
      <c r="F1574" s="260">
        <v>880</v>
      </c>
      <c r="G1574" s="260">
        <v>0</v>
      </c>
    </row>
    <row r="1575" spans="1:7" x14ac:dyDescent="0.2">
      <c r="A1575" s="259" t="s">
        <v>770</v>
      </c>
      <c r="B1575" s="259" t="s">
        <v>862</v>
      </c>
      <c r="C1575" s="259" t="s">
        <v>101</v>
      </c>
      <c r="D1575" s="259" t="s">
        <v>824</v>
      </c>
      <c r="E1575" s="259" t="str">
        <f t="shared" si="24"/>
        <v>T93000855904524227</v>
      </c>
      <c r="F1575" s="260">
        <v>10</v>
      </c>
      <c r="G1575" s="260">
        <v>0</v>
      </c>
    </row>
    <row r="1576" spans="1:7" x14ac:dyDescent="0.2">
      <c r="A1576" s="259" t="s">
        <v>768</v>
      </c>
      <c r="B1576" s="259" t="s">
        <v>868</v>
      </c>
      <c r="C1576" s="259" t="s">
        <v>101</v>
      </c>
      <c r="D1576" s="259" t="s">
        <v>846</v>
      </c>
      <c r="E1576" s="259" t="str">
        <f t="shared" si="24"/>
        <v>K93000658104524214</v>
      </c>
      <c r="F1576" s="260">
        <v>488750</v>
      </c>
      <c r="G1576" s="260">
        <v>0</v>
      </c>
    </row>
    <row r="1577" spans="1:7" x14ac:dyDescent="0.2">
      <c r="A1577" s="259" t="s">
        <v>741</v>
      </c>
      <c r="B1577" s="259" t="s">
        <v>811</v>
      </c>
      <c r="C1577" s="259" t="s">
        <v>101</v>
      </c>
      <c r="D1577" s="259" t="s">
        <v>898</v>
      </c>
      <c r="E1577" s="259" t="str">
        <f t="shared" si="24"/>
        <v>T8100751104523421</v>
      </c>
      <c r="F1577" s="260">
        <v>1300000</v>
      </c>
      <c r="G1577" s="260">
        <v>711945.51</v>
      </c>
    </row>
    <row r="1578" spans="1:7" x14ac:dyDescent="0.2">
      <c r="A1578" s="259" t="s">
        <v>741</v>
      </c>
      <c r="B1578" s="259" t="s">
        <v>811</v>
      </c>
      <c r="C1578" s="259" t="s">
        <v>101</v>
      </c>
      <c r="D1578" s="259" t="s">
        <v>907</v>
      </c>
      <c r="E1578" s="259" t="str">
        <f t="shared" si="24"/>
        <v>T8100751104525413</v>
      </c>
      <c r="F1578" s="260">
        <v>4275869</v>
      </c>
      <c r="G1578" s="260">
        <v>2137934.0299999998</v>
      </c>
    </row>
    <row r="1579" spans="1:7" x14ac:dyDescent="0.2">
      <c r="A1579" s="259" t="s">
        <v>871</v>
      </c>
      <c r="B1579" s="259" t="s">
        <v>855</v>
      </c>
      <c r="C1579" s="259" t="s">
        <v>872</v>
      </c>
      <c r="D1579" s="259" t="s">
        <v>884</v>
      </c>
      <c r="E1579" s="259" t="str">
        <f t="shared" si="24"/>
        <v>3188886414</v>
      </c>
      <c r="F1579" s="260">
        <v>0</v>
      </c>
      <c r="G1579" s="260">
        <v>-28.1</v>
      </c>
    </row>
    <row r="1580" spans="1:7" x14ac:dyDescent="0.2">
      <c r="A1580" s="259" t="s">
        <v>871</v>
      </c>
      <c r="B1580" s="259" t="s">
        <v>855</v>
      </c>
      <c r="C1580" s="259" t="s">
        <v>872</v>
      </c>
      <c r="D1580" s="259" t="s">
        <v>880</v>
      </c>
      <c r="E1580" s="259" t="str">
        <f t="shared" si="24"/>
        <v>3188886614</v>
      </c>
      <c r="F1580" s="260">
        <v>0</v>
      </c>
      <c r="G1580" s="260">
        <v>-2288.4299999999998</v>
      </c>
    </row>
    <row r="1581" spans="1:7" x14ac:dyDescent="0.2">
      <c r="A1581" s="259" t="s">
        <v>871</v>
      </c>
      <c r="B1581" s="259" t="s">
        <v>855</v>
      </c>
      <c r="C1581" s="259" t="s">
        <v>872</v>
      </c>
      <c r="D1581" s="259" t="s">
        <v>881</v>
      </c>
      <c r="E1581" s="259" t="str">
        <f t="shared" si="24"/>
        <v>3188886615</v>
      </c>
      <c r="F1581" s="260">
        <v>0</v>
      </c>
      <c r="G1581" s="260">
        <v>-123961.96</v>
      </c>
    </row>
    <row r="1582" spans="1:7" x14ac:dyDescent="0.2">
      <c r="A1582" s="259" t="s">
        <v>739</v>
      </c>
      <c r="B1582" s="259" t="s">
        <v>855</v>
      </c>
      <c r="C1582" s="259" t="s">
        <v>101</v>
      </c>
      <c r="D1582" s="259" t="s">
        <v>540</v>
      </c>
      <c r="E1582" s="259" t="str">
        <f t="shared" si="24"/>
        <v>A8100733104523234</v>
      </c>
      <c r="F1582" s="260">
        <v>450000</v>
      </c>
      <c r="G1582" s="260">
        <v>115849.60000000001</v>
      </c>
    </row>
    <row r="1583" spans="1:7" x14ac:dyDescent="0.2">
      <c r="A1583" s="259" t="s">
        <v>871</v>
      </c>
      <c r="B1583" s="259" t="s">
        <v>856</v>
      </c>
      <c r="C1583" s="259" t="s">
        <v>872</v>
      </c>
      <c r="D1583" s="259" t="s">
        <v>884</v>
      </c>
      <c r="E1583" s="259" t="str">
        <f t="shared" si="24"/>
        <v>4388886414</v>
      </c>
      <c r="F1583" s="260">
        <v>0</v>
      </c>
      <c r="G1583" s="260">
        <v>-1172.8499999999999</v>
      </c>
    </row>
    <row r="1584" spans="1:7" x14ac:dyDescent="0.2">
      <c r="A1584" s="259" t="s">
        <v>871</v>
      </c>
      <c r="B1584" s="259" t="s">
        <v>856</v>
      </c>
      <c r="C1584" s="259" t="s">
        <v>872</v>
      </c>
      <c r="D1584" s="259" t="s">
        <v>893</v>
      </c>
      <c r="E1584" s="259" t="str">
        <f t="shared" si="24"/>
        <v>4388886421</v>
      </c>
      <c r="F1584" s="260">
        <v>0</v>
      </c>
      <c r="G1584" s="260">
        <v>-1158481.7</v>
      </c>
    </row>
    <row r="1585" spans="1:7" x14ac:dyDescent="0.2">
      <c r="A1585" s="259" t="s">
        <v>871</v>
      </c>
      <c r="B1585" s="259" t="s">
        <v>856</v>
      </c>
      <c r="C1585" s="259" t="s">
        <v>872</v>
      </c>
      <c r="D1585" s="259" t="s">
        <v>894</v>
      </c>
      <c r="E1585" s="259" t="str">
        <f t="shared" si="24"/>
        <v>4388886514</v>
      </c>
      <c r="F1585" s="260">
        <v>0</v>
      </c>
      <c r="G1585" s="260">
        <v>-1949217.94</v>
      </c>
    </row>
    <row r="1586" spans="1:7" x14ac:dyDescent="0.2">
      <c r="A1586" s="259" t="s">
        <v>871</v>
      </c>
      <c r="B1586" s="259" t="s">
        <v>856</v>
      </c>
      <c r="C1586" s="259" t="s">
        <v>872</v>
      </c>
      <c r="D1586" s="259" t="s">
        <v>886</v>
      </c>
      <c r="E1586" s="259" t="str">
        <f t="shared" si="24"/>
        <v>4388886831</v>
      </c>
      <c r="F1586" s="260">
        <v>0</v>
      </c>
      <c r="G1586" s="260">
        <v>-2201175.52</v>
      </c>
    </row>
    <row r="1587" spans="1:7" x14ac:dyDescent="0.2">
      <c r="A1587" s="259" t="s">
        <v>739</v>
      </c>
      <c r="B1587" s="259" t="s">
        <v>856</v>
      </c>
      <c r="C1587" s="259" t="s">
        <v>101</v>
      </c>
      <c r="D1587" s="259" t="s">
        <v>526</v>
      </c>
      <c r="E1587" s="259" t="str">
        <f t="shared" si="24"/>
        <v>A8100734304523111</v>
      </c>
      <c r="F1587" s="260">
        <v>1185000</v>
      </c>
      <c r="G1587" s="260">
        <v>715936.27</v>
      </c>
    </row>
    <row r="1588" spans="1:7" x14ac:dyDescent="0.2">
      <c r="A1588" s="259" t="s">
        <v>739</v>
      </c>
      <c r="B1588" s="259" t="s">
        <v>856</v>
      </c>
      <c r="C1588" s="259" t="s">
        <v>101</v>
      </c>
      <c r="D1588" s="259" t="s">
        <v>887</v>
      </c>
      <c r="E1588" s="259" t="str">
        <f t="shared" si="24"/>
        <v>A8100734304523112</v>
      </c>
      <c r="F1588" s="260">
        <v>100</v>
      </c>
      <c r="G1588" s="260">
        <v>0</v>
      </c>
    </row>
    <row r="1589" spans="1:7" x14ac:dyDescent="0.2">
      <c r="A1589" s="259" t="s">
        <v>739</v>
      </c>
      <c r="B1589" s="259" t="s">
        <v>856</v>
      </c>
      <c r="C1589" s="259" t="s">
        <v>101</v>
      </c>
      <c r="D1589" s="259" t="s">
        <v>528</v>
      </c>
      <c r="E1589" s="259" t="str">
        <f t="shared" si="24"/>
        <v>A8100734304523113</v>
      </c>
      <c r="F1589" s="260">
        <v>2000</v>
      </c>
      <c r="G1589" s="260">
        <v>374.25</v>
      </c>
    </row>
    <row r="1590" spans="1:7" x14ac:dyDescent="0.2">
      <c r="A1590" s="259" t="s">
        <v>739</v>
      </c>
      <c r="B1590" s="259" t="s">
        <v>856</v>
      </c>
      <c r="C1590" s="259" t="s">
        <v>101</v>
      </c>
      <c r="D1590" s="259" t="s">
        <v>529</v>
      </c>
      <c r="E1590" s="259" t="str">
        <f t="shared" si="24"/>
        <v>A8100734304523121</v>
      </c>
      <c r="F1590" s="260">
        <v>50000</v>
      </c>
      <c r="G1590" s="260">
        <v>20152.47</v>
      </c>
    </row>
    <row r="1591" spans="1:7" x14ac:dyDescent="0.2">
      <c r="A1591" s="259" t="s">
        <v>739</v>
      </c>
      <c r="B1591" s="259" t="s">
        <v>856</v>
      </c>
      <c r="C1591" s="259" t="s">
        <v>101</v>
      </c>
      <c r="D1591" s="259" t="s">
        <v>530</v>
      </c>
      <c r="E1591" s="259" t="str">
        <f t="shared" si="24"/>
        <v>A8100734304523132</v>
      </c>
      <c r="F1591" s="260">
        <v>197000</v>
      </c>
      <c r="G1591" s="260">
        <v>115118.61</v>
      </c>
    </row>
    <row r="1592" spans="1:7" x14ac:dyDescent="0.2">
      <c r="A1592" s="259" t="s">
        <v>739</v>
      </c>
      <c r="B1592" s="259" t="s">
        <v>856</v>
      </c>
      <c r="C1592" s="259" t="s">
        <v>101</v>
      </c>
      <c r="D1592" s="259" t="s">
        <v>510</v>
      </c>
      <c r="E1592" s="259" t="str">
        <f t="shared" si="24"/>
        <v>A8100734304523211</v>
      </c>
      <c r="F1592" s="260">
        <v>20000</v>
      </c>
      <c r="G1592" s="260">
        <v>6457.16</v>
      </c>
    </row>
    <row r="1593" spans="1:7" x14ac:dyDescent="0.2">
      <c r="A1593" s="259" t="s">
        <v>739</v>
      </c>
      <c r="B1593" s="259" t="s">
        <v>856</v>
      </c>
      <c r="C1593" s="259" t="s">
        <v>101</v>
      </c>
      <c r="D1593" s="259" t="s">
        <v>531</v>
      </c>
      <c r="E1593" s="259" t="str">
        <f t="shared" si="24"/>
        <v>A8100734304523212</v>
      </c>
      <c r="F1593" s="260">
        <v>38000</v>
      </c>
      <c r="G1593" s="260">
        <v>20864.169999999998</v>
      </c>
    </row>
    <row r="1594" spans="1:7" x14ac:dyDescent="0.2">
      <c r="A1594" s="259" t="s">
        <v>739</v>
      </c>
      <c r="B1594" s="259" t="s">
        <v>856</v>
      </c>
      <c r="C1594" s="259" t="s">
        <v>101</v>
      </c>
      <c r="D1594" s="259" t="s">
        <v>532</v>
      </c>
      <c r="E1594" s="259" t="str">
        <f t="shared" si="24"/>
        <v>A8100734304523213</v>
      </c>
      <c r="F1594" s="260">
        <v>6000</v>
      </c>
      <c r="G1594" s="260">
        <v>7811.25</v>
      </c>
    </row>
    <row r="1595" spans="1:7" x14ac:dyDescent="0.2">
      <c r="A1595" s="259" t="s">
        <v>739</v>
      </c>
      <c r="B1595" s="259" t="s">
        <v>856</v>
      </c>
      <c r="C1595" s="259" t="s">
        <v>101</v>
      </c>
      <c r="D1595" s="259" t="s">
        <v>533</v>
      </c>
      <c r="E1595" s="259" t="str">
        <f t="shared" si="24"/>
        <v>A8100734304523214</v>
      </c>
      <c r="F1595" s="260">
        <v>100</v>
      </c>
      <c r="G1595" s="260">
        <v>0</v>
      </c>
    </row>
    <row r="1596" spans="1:7" x14ac:dyDescent="0.2">
      <c r="A1596" s="259" t="s">
        <v>739</v>
      </c>
      <c r="B1596" s="259" t="s">
        <v>856</v>
      </c>
      <c r="C1596" s="259" t="s">
        <v>101</v>
      </c>
      <c r="D1596" s="259" t="s">
        <v>534</v>
      </c>
      <c r="E1596" s="259" t="str">
        <f t="shared" si="24"/>
        <v>A8100734304523221</v>
      </c>
      <c r="F1596" s="260">
        <v>30000</v>
      </c>
      <c r="G1596" s="260">
        <v>10148.19</v>
      </c>
    </row>
    <row r="1597" spans="1:7" x14ac:dyDescent="0.2">
      <c r="A1597" s="259" t="s">
        <v>739</v>
      </c>
      <c r="B1597" s="259" t="s">
        <v>856</v>
      </c>
      <c r="C1597" s="259" t="s">
        <v>101</v>
      </c>
      <c r="D1597" s="259" t="s">
        <v>877</v>
      </c>
      <c r="E1597" s="259" t="str">
        <f t="shared" si="24"/>
        <v>A8100734304523222</v>
      </c>
      <c r="F1597" s="260">
        <v>100</v>
      </c>
      <c r="G1597" s="260">
        <v>0</v>
      </c>
    </row>
    <row r="1598" spans="1:7" x14ac:dyDescent="0.2">
      <c r="A1598" s="259" t="s">
        <v>739</v>
      </c>
      <c r="B1598" s="259" t="s">
        <v>856</v>
      </c>
      <c r="C1598" s="259" t="s">
        <v>101</v>
      </c>
      <c r="D1598" s="259" t="s">
        <v>535</v>
      </c>
      <c r="E1598" s="259" t="str">
        <f t="shared" si="24"/>
        <v>A8100734304523223</v>
      </c>
      <c r="F1598" s="260">
        <v>70000</v>
      </c>
      <c r="G1598" s="260">
        <v>47465.73</v>
      </c>
    </row>
    <row r="1599" spans="1:7" x14ac:dyDescent="0.2">
      <c r="A1599" s="259" t="s">
        <v>739</v>
      </c>
      <c r="B1599" s="259" t="s">
        <v>856</v>
      </c>
      <c r="C1599" s="259" t="s">
        <v>101</v>
      </c>
      <c r="D1599" s="259" t="s">
        <v>570</v>
      </c>
      <c r="E1599" s="259" t="str">
        <f t="shared" si="24"/>
        <v>A8100734304523224</v>
      </c>
      <c r="F1599" s="260">
        <v>5000</v>
      </c>
      <c r="G1599" s="260">
        <v>70.849999999999994</v>
      </c>
    </row>
    <row r="1600" spans="1:7" x14ac:dyDescent="0.2">
      <c r="A1600" s="259" t="s">
        <v>739</v>
      </c>
      <c r="B1600" s="259" t="s">
        <v>856</v>
      </c>
      <c r="C1600" s="259" t="s">
        <v>101</v>
      </c>
      <c r="D1600" s="259" t="s">
        <v>536</v>
      </c>
      <c r="E1600" s="259" t="str">
        <f t="shared" si="24"/>
        <v>A8100734304523225</v>
      </c>
      <c r="F1600" s="260">
        <v>3000</v>
      </c>
      <c r="G1600" s="260">
        <v>1332.55</v>
      </c>
    </row>
    <row r="1601" spans="1:7" x14ac:dyDescent="0.2">
      <c r="A1601" s="259" t="s">
        <v>739</v>
      </c>
      <c r="B1601" s="259" t="s">
        <v>856</v>
      </c>
      <c r="C1601" s="259" t="s">
        <v>101</v>
      </c>
      <c r="D1601" s="259" t="s">
        <v>571</v>
      </c>
      <c r="E1601" s="259" t="str">
        <f t="shared" si="24"/>
        <v>A8100734304523227</v>
      </c>
      <c r="F1601" s="260">
        <v>7000</v>
      </c>
      <c r="G1601" s="260">
        <v>0</v>
      </c>
    </row>
    <row r="1602" spans="1:7" x14ac:dyDescent="0.2">
      <c r="A1602" s="259" t="s">
        <v>739</v>
      </c>
      <c r="B1602" s="259" t="s">
        <v>856</v>
      </c>
      <c r="C1602" s="259" t="s">
        <v>101</v>
      </c>
      <c r="D1602" s="259" t="s">
        <v>537</v>
      </c>
      <c r="E1602" s="259" t="str">
        <f t="shared" si="24"/>
        <v>A8100734304523231</v>
      </c>
      <c r="F1602" s="260">
        <v>25000</v>
      </c>
      <c r="G1602" s="260">
        <v>15906.04</v>
      </c>
    </row>
    <row r="1603" spans="1:7" x14ac:dyDescent="0.2">
      <c r="A1603" s="259" t="s">
        <v>739</v>
      </c>
      <c r="B1603" s="259" t="s">
        <v>856</v>
      </c>
      <c r="C1603" s="259" t="s">
        <v>101</v>
      </c>
      <c r="D1603" s="259" t="s">
        <v>538</v>
      </c>
      <c r="E1603" s="259" t="str">
        <f t="shared" ref="E1603:E1666" si="25">CONCATENATE(A1603,B1603,C1603,D1603)</f>
        <v>A8100734304523232</v>
      </c>
      <c r="F1603" s="260">
        <v>5000</v>
      </c>
      <c r="G1603" s="260">
        <v>0</v>
      </c>
    </row>
    <row r="1604" spans="1:7" x14ac:dyDescent="0.2">
      <c r="A1604" s="259" t="s">
        <v>739</v>
      </c>
      <c r="B1604" s="259" t="s">
        <v>856</v>
      </c>
      <c r="C1604" s="259" t="s">
        <v>101</v>
      </c>
      <c r="D1604" s="259" t="s">
        <v>539</v>
      </c>
      <c r="E1604" s="259" t="str">
        <f t="shared" si="25"/>
        <v>A8100734304523233</v>
      </c>
      <c r="F1604" s="260">
        <v>25000</v>
      </c>
      <c r="G1604" s="260">
        <v>27947.29</v>
      </c>
    </row>
    <row r="1605" spans="1:7" x14ac:dyDescent="0.2">
      <c r="A1605" s="259" t="s">
        <v>739</v>
      </c>
      <c r="B1605" s="259" t="s">
        <v>856</v>
      </c>
      <c r="C1605" s="259" t="s">
        <v>101</v>
      </c>
      <c r="D1605" s="259" t="s">
        <v>540</v>
      </c>
      <c r="E1605" s="259" t="str">
        <f t="shared" si="25"/>
        <v>A8100734304523234</v>
      </c>
      <c r="F1605" s="260">
        <v>770000</v>
      </c>
      <c r="G1605" s="260">
        <v>231153.77</v>
      </c>
    </row>
    <row r="1606" spans="1:7" x14ac:dyDescent="0.2">
      <c r="A1606" s="259" t="s">
        <v>739</v>
      </c>
      <c r="B1606" s="259" t="s">
        <v>856</v>
      </c>
      <c r="C1606" s="259" t="s">
        <v>101</v>
      </c>
      <c r="D1606" s="259" t="s">
        <v>541</v>
      </c>
      <c r="E1606" s="259" t="str">
        <f t="shared" si="25"/>
        <v>A8100734304523235</v>
      </c>
      <c r="F1606" s="260">
        <v>65000</v>
      </c>
      <c r="G1606" s="260">
        <v>52936.82</v>
      </c>
    </row>
    <row r="1607" spans="1:7" x14ac:dyDescent="0.2">
      <c r="A1607" s="259" t="s">
        <v>739</v>
      </c>
      <c r="B1607" s="259" t="s">
        <v>856</v>
      </c>
      <c r="C1607" s="259" t="s">
        <v>101</v>
      </c>
      <c r="D1607" s="259" t="s">
        <v>542</v>
      </c>
      <c r="E1607" s="259" t="str">
        <f t="shared" si="25"/>
        <v>A8100734304523236</v>
      </c>
      <c r="F1607" s="260">
        <v>400</v>
      </c>
      <c r="G1607" s="260">
        <v>0</v>
      </c>
    </row>
    <row r="1608" spans="1:7" x14ac:dyDescent="0.2">
      <c r="A1608" s="259" t="s">
        <v>739</v>
      </c>
      <c r="B1608" s="259" t="s">
        <v>856</v>
      </c>
      <c r="C1608" s="259" t="s">
        <v>101</v>
      </c>
      <c r="D1608" s="259" t="s">
        <v>511</v>
      </c>
      <c r="E1608" s="259" t="str">
        <f t="shared" si="25"/>
        <v>A8100734304523237</v>
      </c>
      <c r="F1608" s="260">
        <v>220000</v>
      </c>
      <c r="G1608" s="260">
        <v>303695.94</v>
      </c>
    </row>
    <row r="1609" spans="1:7" x14ac:dyDescent="0.2">
      <c r="A1609" s="259" t="s">
        <v>739</v>
      </c>
      <c r="B1609" s="259" t="s">
        <v>856</v>
      </c>
      <c r="C1609" s="259" t="s">
        <v>101</v>
      </c>
      <c r="D1609" s="259" t="s">
        <v>543</v>
      </c>
      <c r="E1609" s="259" t="str">
        <f t="shared" si="25"/>
        <v>A8100734304523238</v>
      </c>
      <c r="F1609" s="260">
        <v>12000</v>
      </c>
      <c r="G1609" s="260">
        <v>29740.97</v>
      </c>
    </row>
    <row r="1610" spans="1:7" x14ac:dyDescent="0.2">
      <c r="A1610" s="259" t="s">
        <v>739</v>
      </c>
      <c r="B1610" s="259" t="s">
        <v>856</v>
      </c>
      <c r="C1610" s="259" t="s">
        <v>101</v>
      </c>
      <c r="D1610" s="259" t="s">
        <v>544</v>
      </c>
      <c r="E1610" s="259" t="str">
        <f t="shared" si="25"/>
        <v>A8100734304523239</v>
      </c>
      <c r="F1610" s="260">
        <v>995000</v>
      </c>
      <c r="G1610" s="260">
        <v>705530.44</v>
      </c>
    </row>
    <row r="1611" spans="1:7" x14ac:dyDescent="0.2">
      <c r="A1611" s="259" t="s">
        <v>739</v>
      </c>
      <c r="B1611" s="259" t="s">
        <v>856</v>
      </c>
      <c r="C1611" s="259" t="s">
        <v>101</v>
      </c>
      <c r="D1611" s="259" t="s">
        <v>545</v>
      </c>
      <c r="E1611" s="259" t="str">
        <f t="shared" si="25"/>
        <v>A8100734304523241</v>
      </c>
      <c r="F1611" s="260">
        <v>100</v>
      </c>
      <c r="G1611" s="260">
        <v>0</v>
      </c>
    </row>
    <row r="1612" spans="1:7" x14ac:dyDescent="0.2">
      <c r="A1612" s="259" t="s">
        <v>739</v>
      </c>
      <c r="B1612" s="259" t="s">
        <v>856</v>
      </c>
      <c r="C1612" s="259" t="s">
        <v>101</v>
      </c>
      <c r="D1612" s="259" t="s">
        <v>546</v>
      </c>
      <c r="E1612" s="259" t="str">
        <f t="shared" si="25"/>
        <v>A8100734304523291</v>
      </c>
      <c r="F1612" s="260">
        <v>30000</v>
      </c>
      <c r="G1612" s="260">
        <v>19098.52</v>
      </c>
    </row>
    <row r="1613" spans="1:7" x14ac:dyDescent="0.2">
      <c r="A1613" s="259" t="s">
        <v>739</v>
      </c>
      <c r="B1613" s="259" t="s">
        <v>856</v>
      </c>
      <c r="C1613" s="259" t="s">
        <v>101</v>
      </c>
      <c r="D1613" s="259" t="s">
        <v>547</v>
      </c>
      <c r="E1613" s="259" t="str">
        <f t="shared" si="25"/>
        <v>A8100734304523292</v>
      </c>
      <c r="F1613" s="260">
        <v>19000</v>
      </c>
      <c r="G1613" s="260">
        <v>12136.8</v>
      </c>
    </row>
    <row r="1614" spans="1:7" x14ac:dyDescent="0.2">
      <c r="A1614" s="259" t="s">
        <v>739</v>
      </c>
      <c r="B1614" s="259" t="s">
        <v>856</v>
      </c>
      <c r="C1614" s="259" t="s">
        <v>101</v>
      </c>
      <c r="D1614" s="259" t="s">
        <v>548</v>
      </c>
      <c r="E1614" s="259" t="str">
        <f t="shared" si="25"/>
        <v>A8100734304523293</v>
      </c>
      <c r="F1614" s="260">
        <v>15000</v>
      </c>
      <c r="G1614" s="260">
        <v>15325.22</v>
      </c>
    </row>
    <row r="1615" spans="1:7" x14ac:dyDescent="0.2">
      <c r="A1615" s="259" t="s">
        <v>739</v>
      </c>
      <c r="B1615" s="259" t="s">
        <v>856</v>
      </c>
      <c r="C1615" s="259" t="s">
        <v>101</v>
      </c>
      <c r="D1615" s="259" t="s">
        <v>818</v>
      </c>
      <c r="E1615" s="259" t="str">
        <f t="shared" si="25"/>
        <v>A8100734304523294</v>
      </c>
      <c r="F1615" s="260">
        <v>20000</v>
      </c>
      <c r="G1615" s="260">
        <v>15900.4</v>
      </c>
    </row>
    <row r="1616" spans="1:7" x14ac:dyDescent="0.2">
      <c r="A1616" s="259" t="s">
        <v>739</v>
      </c>
      <c r="B1616" s="259" t="s">
        <v>856</v>
      </c>
      <c r="C1616" s="259" t="s">
        <v>101</v>
      </c>
      <c r="D1616" s="259" t="s">
        <v>549</v>
      </c>
      <c r="E1616" s="259" t="str">
        <f t="shared" si="25"/>
        <v>A8100734304523295</v>
      </c>
      <c r="F1616" s="260">
        <v>1000</v>
      </c>
      <c r="G1616" s="260">
        <v>875.44</v>
      </c>
    </row>
    <row r="1617" spans="1:7" x14ac:dyDescent="0.2">
      <c r="A1617" s="259" t="s">
        <v>739</v>
      </c>
      <c r="B1617" s="259" t="s">
        <v>856</v>
      </c>
      <c r="C1617" s="259" t="s">
        <v>101</v>
      </c>
      <c r="D1617" s="259" t="s">
        <v>812</v>
      </c>
      <c r="E1617" s="259" t="str">
        <f t="shared" si="25"/>
        <v>A8100734304523296</v>
      </c>
      <c r="F1617" s="260">
        <v>100</v>
      </c>
      <c r="G1617" s="260">
        <v>0</v>
      </c>
    </row>
    <row r="1618" spans="1:7" x14ac:dyDescent="0.2">
      <c r="A1618" s="259" t="s">
        <v>739</v>
      </c>
      <c r="B1618" s="259" t="s">
        <v>856</v>
      </c>
      <c r="C1618" s="259" t="s">
        <v>101</v>
      </c>
      <c r="D1618" s="259" t="s">
        <v>550</v>
      </c>
      <c r="E1618" s="259" t="str">
        <f t="shared" si="25"/>
        <v>A8100734304523299</v>
      </c>
      <c r="F1618" s="260">
        <v>2000</v>
      </c>
      <c r="G1618" s="260">
        <v>543.71</v>
      </c>
    </row>
    <row r="1619" spans="1:7" x14ac:dyDescent="0.2">
      <c r="A1619" s="259" t="s">
        <v>739</v>
      </c>
      <c r="B1619" s="259" t="s">
        <v>856</v>
      </c>
      <c r="C1619" s="259" t="s">
        <v>101</v>
      </c>
      <c r="D1619" s="259" t="s">
        <v>551</v>
      </c>
      <c r="E1619" s="259" t="str">
        <f t="shared" si="25"/>
        <v>A8100734304523431</v>
      </c>
      <c r="F1619" s="260">
        <v>8000</v>
      </c>
      <c r="G1619" s="260">
        <v>4287.7</v>
      </c>
    </row>
    <row r="1620" spans="1:7" x14ac:dyDescent="0.2">
      <c r="A1620" s="259" t="s">
        <v>739</v>
      </c>
      <c r="B1620" s="259" t="s">
        <v>856</v>
      </c>
      <c r="C1620" s="259" t="s">
        <v>101</v>
      </c>
      <c r="D1620" s="259" t="s">
        <v>882</v>
      </c>
      <c r="E1620" s="259" t="str">
        <f t="shared" si="25"/>
        <v>A8100734304523432</v>
      </c>
      <c r="F1620" s="260">
        <v>0</v>
      </c>
      <c r="G1620" s="260">
        <v>0</v>
      </c>
    </row>
    <row r="1621" spans="1:7" x14ac:dyDescent="0.2">
      <c r="A1621" s="259" t="s">
        <v>739</v>
      </c>
      <c r="B1621" s="259" t="s">
        <v>856</v>
      </c>
      <c r="C1621" s="259" t="s">
        <v>101</v>
      </c>
      <c r="D1621" s="259" t="s">
        <v>813</v>
      </c>
      <c r="E1621" s="259" t="str">
        <f t="shared" si="25"/>
        <v>A8100734304523433</v>
      </c>
      <c r="F1621" s="260">
        <v>100</v>
      </c>
      <c r="G1621" s="260">
        <v>0</v>
      </c>
    </row>
    <row r="1622" spans="1:7" x14ac:dyDescent="0.2">
      <c r="A1622" s="259" t="s">
        <v>739</v>
      </c>
      <c r="B1622" s="259" t="s">
        <v>856</v>
      </c>
      <c r="C1622" s="259" t="s">
        <v>101</v>
      </c>
      <c r="D1622" s="259" t="s">
        <v>819</v>
      </c>
      <c r="E1622" s="259" t="str">
        <f t="shared" si="25"/>
        <v>A8100734304523434</v>
      </c>
      <c r="F1622" s="260">
        <v>100</v>
      </c>
      <c r="G1622" s="260">
        <v>0</v>
      </c>
    </row>
    <row r="1623" spans="1:7" x14ac:dyDescent="0.2">
      <c r="A1623" s="259" t="s">
        <v>739</v>
      </c>
      <c r="B1623" s="259" t="s">
        <v>856</v>
      </c>
      <c r="C1623" s="259" t="s">
        <v>101</v>
      </c>
      <c r="D1623" s="259" t="s">
        <v>832</v>
      </c>
      <c r="E1623" s="259" t="str">
        <f t="shared" si="25"/>
        <v>A8100734304523811</v>
      </c>
      <c r="F1623" s="260">
        <v>0</v>
      </c>
      <c r="G1623" s="260">
        <v>0</v>
      </c>
    </row>
    <row r="1624" spans="1:7" x14ac:dyDescent="0.2">
      <c r="A1624" s="259" t="s">
        <v>739</v>
      </c>
      <c r="B1624" s="259" t="s">
        <v>856</v>
      </c>
      <c r="C1624" s="259" t="s">
        <v>101</v>
      </c>
      <c r="D1624" s="259" t="s">
        <v>814</v>
      </c>
      <c r="E1624" s="259" t="str">
        <f t="shared" si="25"/>
        <v>A8100734304523831</v>
      </c>
      <c r="F1624" s="260">
        <v>100</v>
      </c>
      <c r="G1624" s="260">
        <v>0</v>
      </c>
    </row>
    <row r="1625" spans="1:7" x14ac:dyDescent="0.2">
      <c r="A1625" s="259" t="s">
        <v>739</v>
      </c>
      <c r="B1625" s="259" t="s">
        <v>856</v>
      </c>
      <c r="C1625" s="259" t="s">
        <v>101</v>
      </c>
      <c r="D1625" s="259" t="s">
        <v>552</v>
      </c>
      <c r="E1625" s="259" t="str">
        <f t="shared" si="25"/>
        <v>A8100734304524221</v>
      </c>
      <c r="F1625" s="260">
        <v>20000</v>
      </c>
      <c r="G1625" s="260">
        <v>1369.13</v>
      </c>
    </row>
    <row r="1626" spans="1:7" x14ac:dyDescent="0.2">
      <c r="A1626" s="259" t="s">
        <v>739</v>
      </c>
      <c r="B1626" s="259" t="s">
        <v>856</v>
      </c>
      <c r="C1626" s="259" t="s">
        <v>101</v>
      </c>
      <c r="D1626" s="259" t="s">
        <v>559</v>
      </c>
      <c r="E1626" s="259" t="str">
        <f t="shared" si="25"/>
        <v>A8100734304524222</v>
      </c>
      <c r="F1626" s="260">
        <v>2000</v>
      </c>
      <c r="G1626" s="260">
        <v>618.96</v>
      </c>
    </row>
    <row r="1627" spans="1:7" x14ac:dyDescent="0.2">
      <c r="A1627" s="259" t="s">
        <v>739</v>
      </c>
      <c r="B1627" s="259" t="s">
        <v>856</v>
      </c>
      <c r="C1627" s="259" t="s">
        <v>101</v>
      </c>
      <c r="D1627" s="259" t="s">
        <v>822</v>
      </c>
      <c r="E1627" s="259" t="str">
        <f t="shared" si="25"/>
        <v>A8100734304524223</v>
      </c>
      <c r="F1627" s="260">
        <v>500</v>
      </c>
      <c r="G1627" s="260">
        <v>355.27</v>
      </c>
    </row>
    <row r="1628" spans="1:7" x14ac:dyDescent="0.2">
      <c r="A1628" s="259" t="s">
        <v>739</v>
      </c>
      <c r="B1628" s="259" t="s">
        <v>856</v>
      </c>
      <c r="C1628" s="259" t="s">
        <v>101</v>
      </c>
      <c r="D1628" s="259" t="s">
        <v>560</v>
      </c>
      <c r="E1628" s="259" t="str">
        <f t="shared" si="25"/>
        <v>A8100734304524262</v>
      </c>
      <c r="F1628" s="260">
        <v>100</v>
      </c>
      <c r="G1628" s="260">
        <v>0</v>
      </c>
    </row>
    <row r="1629" spans="1:7" x14ac:dyDescent="0.2">
      <c r="A1629" s="259" t="s">
        <v>740</v>
      </c>
      <c r="B1629" s="259" t="s">
        <v>856</v>
      </c>
      <c r="C1629" s="259" t="s">
        <v>101</v>
      </c>
      <c r="D1629" s="259" t="s">
        <v>570</v>
      </c>
      <c r="E1629" s="259" t="str">
        <f t="shared" si="25"/>
        <v>A8100744304523224</v>
      </c>
      <c r="F1629" s="260">
        <v>10000</v>
      </c>
      <c r="G1629" s="260">
        <v>7996.78</v>
      </c>
    </row>
    <row r="1630" spans="1:7" x14ac:dyDescent="0.2">
      <c r="A1630" s="259" t="s">
        <v>740</v>
      </c>
      <c r="B1630" s="259" t="s">
        <v>856</v>
      </c>
      <c r="C1630" s="259" t="s">
        <v>101</v>
      </c>
      <c r="D1630" s="259" t="s">
        <v>538</v>
      </c>
      <c r="E1630" s="259" t="str">
        <f t="shared" si="25"/>
        <v>A8100744304523232</v>
      </c>
      <c r="F1630" s="260">
        <v>2500000</v>
      </c>
      <c r="G1630" s="260">
        <v>1321168.28</v>
      </c>
    </row>
    <row r="1631" spans="1:7" x14ac:dyDescent="0.2">
      <c r="A1631" s="259" t="s">
        <v>740</v>
      </c>
      <c r="B1631" s="259" t="s">
        <v>856</v>
      </c>
      <c r="C1631" s="259" t="s">
        <v>101</v>
      </c>
      <c r="D1631" s="259" t="s">
        <v>541</v>
      </c>
      <c r="E1631" s="259" t="str">
        <f t="shared" si="25"/>
        <v>A8100744304523235</v>
      </c>
      <c r="F1631" s="260">
        <v>200</v>
      </c>
      <c r="G1631" s="260">
        <v>0</v>
      </c>
    </row>
    <row r="1632" spans="1:7" x14ac:dyDescent="0.2">
      <c r="A1632" s="259" t="s">
        <v>740</v>
      </c>
      <c r="B1632" s="259" t="s">
        <v>856</v>
      </c>
      <c r="C1632" s="259" t="s">
        <v>101</v>
      </c>
      <c r="D1632" s="259" t="s">
        <v>511</v>
      </c>
      <c r="E1632" s="259" t="str">
        <f t="shared" si="25"/>
        <v>A8100744304523237</v>
      </c>
      <c r="F1632" s="260">
        <v>143750</v>
      </c>
      <c r="G1632" s="260">
        <v>0</v>
      </c>
    </row>
    <row r="1633" spans="1:7" x14ac:dyDescent="0.2">
      <c r="A1633" s="259" t="s">
        <v>740</v>
      </c>
      <c r="B1633" s="259" t="s">
        <v>856</v>
      </c>
      <c r="C1633" s="259" t="s">
        <v>101</v>
      </c>
      <c r="D1633" s="259" t="s">
        <v>557</v>
      </c>
      <c r="E1633" s="259" t="str">
        <f t="shared" si="25"/>
        <v>A8100744304524123</v>
      </c>
      <c r="F1633" s="260">
        <v>100</v>
      </c>
      <c r="G1633" s="260">
        <v>0</v>
      </c>
    </row>
    <row r="1634" spans="1:7" x14ac:dyDescent="0.2">
      <c r="A1634" s="259" t="s">
        <v>740</v>
      </c>
      <c r="B1634" s="259" t="s">
        <v>856</v>
      </c>
      <c r="C1634" s="259" t="s">
        <v>101</v>
      </c>
      <c r="D1634" s="259" t="s">
        <v>503</v>
      </c>
      <c r="E1634" s="259" t="str">
        <f t="shared" si="25"/>
        <v>A8100744304524126</v>
      </c>
      <c r="F1634" s="260">
        <v>100</v>
      </c>
      <c r="G1634" s="260">
        <v>0</v>
      </c>
    </row>
    <row r="1635" spans="1:7" x14ac:dyDescent="0.2">
      <c r="A1635" s="259" t="s">
        <v>740</v>
      </c>
      <c r="B1635" s="259" t="s">
        <v>856</v>
      </c>
      <c r="C1635" s="259" t="s">
        <v>101</v>
      </c>
      <c r="D1635" s="259" t="s">
        <v>891</v>
      </c>
      <c r="E1635" s="259" t="str">
        <f t="shared" si="25"/>
        <v>A8100744304524212</v>
      </c>
      <c r="F1635" s="260">
        <v>100</v>
      </c>
      <c r="G1635" s="260">
        <v>0</v>
      </c>
    </row>
    <row r="1636" spans="1:7" x14ac:dyDescent="0.2">
      <c r="A1636" s="259" t="s">
        <v>740</v>
      </c>
      <c r="B1636" s="259" t="s">
        <v>856</v>
      </c>
      <c r="C1636" s="259" t="s">
        <v>101</v>
      </c>
      <c r="D1636" s="259" t="s">
        <v>908</v>
      </c>
      <c r="E1636" s="259" t="str">
        <f t="shared" si="25"/>
        <v>A8100744304524213</v>
      </c>
      <c r="F1636" s="260">
        <v>11875</v>
      </c>
      <c r="G1636" s="260">
        <v>0</v>
      </c>
    </row>
    <row r="1637" spans="1:7" x14ac:dyDescent="0.2">
      <c r="A1637" s="259" t="s">
        <v>740</v>
      </c>
      <c r="B1637" s="259" t="s">
        <v>856</v>
      </c>
      <c r="C1637" s="259" t="s">
        <v>101</v>
      </c>
      <c r="D1637" s="259" t="s">
        <v>846</v>
      </c>
      <c r="E1637" s="259" t="str">
        <f t="shared" si="25"/>
        <v>A8100744304524214</v>
      </c>
      <c r="F1637" s="260">
        <v>91250</v>
      </c>
      <c r="G1637" s="260">
        <v>357604.93</v>
      </c>
    </row>
    <row r="1638" spans="1:7" x14ac:dyDescent="0.2">
      <c r="A1638" s="259" t="s">
        <v>740</v>
      </c>
      <c r="B1638" s="259" t="s">
        <v>856</v>
      </c>
      <c r="C1638" s="259" t="s">
        <v>101</v>
      </c>
      <c r="D1638" s="259" t="s">
        <v>822</v>
      </c>
      <c r="E1638" s="259" t="str">
        <f t="shared" si="25"/>
        <v>A8100744304524223</v>
      </c>
      <c r="F1638" s="260">
        <v>290000</v>
      </c>
      <c r="G1638" s="260">
        <v>9755.58</v>
      </c>
    </row>
    <row r="1639" spans="1:7" x14ac:dyDescent="0.2">
      <c r="A1639" s="259" t="s">
        <v>740</v>
      </c>
      <c r="B1639" s="259" t="s">
        <v>856</v>
      </c>
      <c r="C1639" s="259" t="s">
        <v>101</v>
      </c>
      <c r="D1639" s="259" t="s">
        <v>823</v>
      </c>
      <c r="E1639" s="259" t="str">
        <f t="shared" si="25"/>
        <v>A8100744304524225</v>
      </c>
      <c r="F1639" s="260">
        <v>1000</v>
      </c>
      <c r="G1639" s="260">
        <v>0</v>
      </c>
    </row>
    <row r="1640" spans="1:7" x14ac:dyDescent="0.2">
      <c r="A1640" s="259" t="s">
        <v>740</v>
      </c>
      <c r="B1640" s="259" t="s">
        <v>856</v>
      </c>
      <c r="C1640" s="259" t="s">
        <v>101</v>
      </c>
      <c r="D1640" s="259" t="s">
        <v>824</v>
      </c>
      <c r="E1640" s="259" t="str">
        <f t="shared" si="25"/>
        <v>A8100744304524227</v>
      </c>
      <c r="F1640" s="260">
        <v>2000</v>
      </c>
      <c r="G1640" s="260">
        <v>1086.3800000000001</v>
      </c>
    </row>
    <row r="1641" spans="1:7" x14ac:dyDescent="0.2">
      <c r="A1641" s="259" t="s">
        <v>740</v>
      </c>
      <c r="B1641" s="259" t="s">
        <v>856</v>
      </c>
      <c r="C1641" s="259" t="s">
        <v>101</v>
      </c>
      <c r="D1641" s="259" t="s">
        <v>563</v>
      </c>
      <c r="E1641" s="259" t="str">
        <f t="shared" si="25"/>
        <v>A8100744304524231</v>
      </c>
      <c r="F1641" s="260">
        <v>32500</v>
      </c>
      <c r="G1641" s="260">
        <v>0</v>
      </c>
    </row>
    <row r="1642" spans="1:7" x14ac:dyDescent="0.2">
      <c r="A1642" s="259" t="s">
        <v>740</v>
      </c>
      <c r="B1642" s="259" t="s">
        <v>856</v>
      </c>
      <c r="C1642" s="259" t="s">
        <v>101</v>
      </c>
      <c r="D1642" s="259" t="s">
        <v>895</v>
      </c>
      <c r="E1642" s="259" t="str">
        <f t="shared" si="25"/>
        <v>A8100744304524264</v>
      </c>
      <c r="F1642" s="260">
        <v>71250</v>
      </c>
      <c r="G1642" s="260">
        <v>0</v>
      </c>
    </row>
    <row r="1643" spans="1:7" x14ac:dyDescent="0.2">
      <c r="A1643" s="259" t="s">
        <v>740</v>
      </c>
      <c r="B1643" s="259" t="s">
        <v>856</v>
      </c>
      <c r="C1643" s="259" t="s">
        <v>101</v>
      </c>
      <c r="D1643" s="259" t="s">
        <v>828</v>
      </c>
      <c r="E1643" s="259" t="str">
        <f t="shared" si="25"/>
        <v>A8100744304524511</v>
      </c>
      <c r="F1643" s="260">
        <v>445000</v>
      </c>
      <c r="G1643" s="260">
        <v>151970.01</v>
      </c>
    </row>
    <row r="1644" spans="1:7" x14ac:dyDescent="0.2">
      <c r="A1644" s="259" t="s">
        <v>740</v>
      </c>
      <c r="B1644" s="259" t="s">
        <v>856</v>
      </c>
      <c r="C1644" s="259" t="s">
        <v>101</v>
      </c>
      <c r="D1644" s="259" t="s">
        <v>854</v>
      </c>
      <c r="E1644" s="259" t="str">
        <f t="shared" si="25"/>
        <v>A8100744304524521</v>
      </c>
      <c r="F1644" s="260">
        <v>10000</v>
      </c>
      <c r="G1644" s="260">
        <v>80.099999999999994</v>
      </c>
    </row>
    <row r="1645" spans="1:7" x14ac:dyDescent="0.2">
      <c r="A1645" s="259" t="s">
        <v>740</v>
      </c>
      <c r="B1645" s="259" t="s">
        <v>856</v>
      </c>
      <c r="C1645" s="259" t="s">
        <v>101</v>
      </c>
      <c r="D1645" s="259" t="s">
        <v>501</v>
      </c>
      <c r="E1645" s="259" t="str">
        <f t="shared" si="25"/>
        <v>A8100744304524541</v>
      </c>
      <c r="F1645" s="260">
        <v>900</v>
      </c>
      <c r="G1645" s="260">
        <v>0</v>
      </c>
    </row>
    <row r="1646" spans="1:7" x14ac:dyDescent="0.2">
      <c r="A1646" s="259" t="s">
        <v>743</v>
      </c>
      <c r="B1646" s="259" t="s">
        <v>856</v>
      </c>
      <c r="C1646" s="259" t="s">
        <v>101</v>
      </c>
      <c r="D1646" s="259" t="s">
        <v>526</v>
      </c>
      <c r="E1646" s="259" t="str">
        <f t="shared" si="25"/>
        <v>K8100934304523111</v>
      </c>
      <c r="F1646" s="260">
        <v>6000</v>
      </c>
      <c r="G1646" s="260">
        <v>4778.78</v>
      </c>
    </row>
    <row r="1647" spans="1:7" x14ac:dyDescent="0.2">
      <c r="A1647" s="259" t="s">
        <v>743</v>
      </c>
      <c r="B1647" s="259" t="s">
        <v>856</v>
      </c>
      <c r="C1647" s="259" t="s">
        <v>101</v>
      </c>
      <c r="D1647" s="259" t="s">
        <v>529</v>
      </c>
      <c r="E1647" s="259" t="str">
        <f t="shared" si="25"/>
        <v>K8100934304523121</v>
      </c>
      <c r="F1647" s="260">
        <v>10</v>
      </c>
      <c r="G1647" s="260">
        <v>0</v>
      </c>
    </row>
    <row r="1648" spans="1:7" x14ac:dyDescent="0.2">
      <c r="A1648" s="259" t="s">
        <v>743</v>
      </c>
      <c r="B1648" s="259" t="s">
        <v>856</v>
      </c>
      <c r="C1648" s="259" t="s">
        <v>101</v>
      </c>
      <c r="D1648" s="259" t="s">
        <v>530</v>
      </c>
      <c r="E1648" s="259" t="str">
        <f t="shared" si="25"/>
        <v>K8100934304523132</v>
      </c>
      <c r="F1648" s="260">
        <v>990</v>
      </c>
      <c r="G1648" s="260">
        <v>788.5</v>
      </c>
    </row>
    <row r="1649" spans="1:7" x14ac:dyDescent="0.2">
      <c r="A1649" s="259" t="s">
        <v>743</v>
      </c>
      <c r="B1649" s="259" t="s">
        <v>856</v>
      </c>
      <c r="C1649" s="259" t="s">
        <v>101</v>
      </c>
      <c r="D1649" s="259" t="s">
        <v>510</v>
      </c>
      <c r="E1649" s="259" t="str">
        <f t="shared" si="25"/>
        <v>K8100934304523211</v>
      </c>
      <c r="F1649" s="260">
        <v>2000</v>
      </c>
      <c r="G1649" s="260">
        <v>2756.09</v>
      </c>
    </row>
    <row r="1650" spans="1:7" x14ac:dyDescent="0.2">
      <c r="A1650" s="259" t="s">
        <v>743</v>
      </c>
      <c r="B1650" s="259" t="s">
        <v>856</v>
      </c>
      <c r="C1650" s="259" t="s">
        <v>101</v>
      </c>
      <c r="D1650" s="259" t="s">
        <v>531</v>
      </c>
      <c r="E1650" s="259" t="str">
        <f t="shared" si="25"/>
        <v>K8100934304523212</v>
      </c>
      <c r="F1650" s="260">
        <v>125</v>
      </c>
      <c r="G1650" s="260">
        <v>58.22</v>
      </c>
    </row>
    <row r="1651" spans="1:7" x14ac:dyDescent="0.2">
      <c r="A1651" s="259" t="s">
        <v>743</v>
      </c>
      <c r="B1651" s="259" t="s">
        <v>856</v>
      </c>
      <c r="C1651" s="259" t="s">
        <v>101</v>
      </c>
      <c r="D1651" s="259" t="s">
        <v>532</v>
      </c>
      <c r="E1651" s="259" t="str">
        <f t="shared" si="25"/>
        <v>K8100934304523213</v>
      </c>
      <c r="F1651" s="260">
        <v>4500</v>
      </c>
      <c r="G1651" s="260">
        <v>0</v>
      </c>
    </row>
    <row r="1652" spans="1:7" x14ac:dyDescent="0.2">
      <c r="A1652" s="259" t="s">
        <v>743</v>
      </c>
      <c r="B1652" s="259" t="s">
        <v>856</v>
      </c>
      <c r="C1652" s="259" t="s">
        <v>101</v>
      </c>
      <c r="D1652" s="259" t="s">
        <v>539</v>
      </c>
      <c r="E1652" s="259" t="str">
        <f t="shared" si="25"/>
        <v>K8100934304523233</v>
      </c>
      <c r="F1652" s="260">
        <v>3000</v>
      </c>
      <c r="G1652" s="260">
        <v>3926.83</v>
      </c>
    </row>
    <row r="1653" spans="1:7" x14ac:dyDescent="0.2">
      <c r="A1653" s="259" t="s">
        <v>743</v>
      </c>
      <c r="B1653" s="259" t="s">
        <v>856</v>
      </c>
      <c r="C1653" s="259" t="s">
        <v>101</v>
      </c>
      <c r="D1653" s="259" t="s">
        <v>552</v>
      </c>
      <c r="E1653" s="259" t="str">
        <f t="shared" si="25"/>
        <v>K8100934304524221</v>
      </c>
      <c r="F1653" s="260">
        <v>112500</v>
      </c>
      <c r="G1653" s="260">
        <v>0</v>
      </c>
    </row>
    <row r="1654" spans="1:7" x14ac:dyDescent="0.2">
      <c r="A1654" s="259" t="s">
        <v>743</v>
      </c>
      <c r="B1654" s="259" t="s">
        <v>856</v>
      </c>
      <c r="C1654" s="259" t="s">
        <v>101</v>
      </c>
      <c r="D1654" s="259" t="s">
        <v>560</v>
      </c>
      <c r="E1654" s="259" t="str">
        <f t="shared" si="25"/>
        <v>K8100934304524262</v>
      </c>
      <c r="F1654" s="260">
        <v>15000</v>
      </c>
      <c r="G1654" s="260">
        <v>0</v>
      </c>
    </row>
    <row r="1655" spans="1:7" x14ac:dyDescent="0.2">
      <c r="A1655" s="259" t="s">
        <v>743</v>
      </c>
      <c r="B1655" s="259" t="s">
        <v>856</v>
      </c>
      <c r="C1655" s="259" t="s">
        <v>101</v>
      </c>
      <c r="D1655" s="259" t="s">
        <v>854</v>
      </c>
      <c r="E1655" s="259" t="str">
        <f t="shared" si="25"/>
        <v>K8100934304524521</v>
      </c>
      <c r="F1655" s="260">
        <v>20000</v>
      </c>
      <c r="G1655" s="260">
        <v>0</v>
      </c>
    </row>
    <row r="1656" spans="1:7" x14ac:dyDescent="0.2">
      <c r="A1656" s="259" t="s">
        <v>744</v>
      </c>
      <c r="B1656" s="259" t="s">
        <v>856</v>
      </c>
      <c r="C1656" s="259" t="s">
        <v>101</v>
      </c>
      <c r="D1656" s="259" t="s">
        <v>526</v>
      </c>
      <c r="E1656" s="259" t="str">
        <f t="shared" si="25"/>
        <v>K8100954304523111</v>
      </c>
      <c r="F1656" s="260">
        <v>12500</v>
      </c>
      <c r="G1656" s="260">
        <v>8076.28</v>
      </c>
    </row>
    <row r="1657" spans="1:7" x14ac:dyDescent="0.2">
      <c r="A1657" s="259" t="s">
        <v>744</v>
      </c>
      <c r="B1657" s="259" t="s">
        <v>856</v>
      </c>
      <c r="C1657" s="259" t="s">
        <v>101</v>
      </c>
      <c r="D1657" s="259" t="s">
        <v>529</v>
      </c>
      <c r="E1657" s="259" t="str">
        <f t="shared" si="25"/>
        <v>K8100954304523121</v>
      </c>
      <c r="F1657" s="260">
        <v>30</v>
      </c>
      <c r="G1657" s="260">
        <v>0</v>
      </c>
    </row>
    <row r="1658" spans="1:7" x14ac:dyDescent="0.2">
      <c r="A1658" s="259" t="s">
        <v>744</v>
      </c>
      <c r="B1658" s="259" t="s">
        <v>856</v>
      </c>
      <c r="C1658" s="259" t="s">
        <v>101</v>
      </c>
      <c r="D1658" s="259" t="s">
        <v>530</v>
      </c>
      <c r="E1658" s="259" t="str">
        <f t="shared" si="25"/>
        <v>K8100954304523132</v>
      </c>
      <c r="F1658" s="260">
        <v>2075</v>
      </c>
      <c r="G1658" s="260">
        <v>1332.59</v>
      </c>
    </row>
    <row r="1659" spans="1:7" x14ac:dyDescent="0.2">
      <c r="A1659" s="259" t="s">
        <v>744</v>
      </c>
      <c r="B1659" s="259" t="s">
        <v>856</v>
      </c>
      <c r="C1659" s="259" t="s">
        <v>101</v>
      </c>
      <c r="D1659" s="259" t="s">
        <v>510</v>
      </c>
      <c r="E1659" s="259" t="str">
        <f t="shared" si="25"/>
        <v>K8100954304523211</v>
      </c>
      <c r="F1659" s="260">
        <v>2250</v>
      </c>
      <c r="G1659" s="260">
        <v>483.8</v>
      </c>
    </row>
    <row r="1660" spans="1:7" x14ac:dyDescent="0.2">
      <c r="A1660" s="259" t="s">
        <v>744</v>
      </c>
      <c r="B1660" s="259" t="s">
        <v>856</v>
      </c>
      <c r="C1660" s="259" t="s">
        <v>101</v>
      </c>
      <c r="D1660" s="259" t="s">
        <v>531</v>
      </c>
      <c r="E1660" s="259" t="str">
        <f t="shared" si="25"/>
        <v>K8100954304523212</v>
      </c>
      <c r="F1660" s="260">
        <v>300</v>
      </c>
      <c r="G1660" s="260">
        <v>107.91</v>
      </c>
    </row>
    <row r="1661" spans="1:7" x14ac:dyDescent="0.2">
      <c r="A1661" s="259" t="s">
        <v>744</v>
      </c>
      <c r="B1661" s="259" t="s">
        <v>856</v>
      </c>
      <c r="C1661" s="259" t="s">
        <v>101</v>
      </c>
      <c r="D1661" s="259" t="s">
        <v>532</v>
      </c>
      <c r="E1661" s="259" t="str">
        <f t="shared" si="25"/>
        <v>K8100954304523213</v>
      </c>
      <c r="F1661" s="260">
        <v>0</v>
      </c>
      <c r="G1661" s="260">
        <v>210</v>
      </c>
    </row>
    <row r="1662" spans="1:7" x14ac:dyDescent="0.2">
      <c r="A1662" s="259" t="s">
        <v>744</v>
      </c>
      <c r="B1662" s="259" t="s">
        <v>856</v>
      </c>
      <c r="C1662" s="259" t="s">
        <v>101</v>
      </c>
      <c r="D1662" s="259" t="s">
        <v>511</v>
      </c>
      <c r="E1662" s="259" t="str">
        <f t="shared" si="25"/>
        <v>K8100954304523237</v>
      </c>
      <c r="F1662" s="260">
        <v>45000</v>
      </c>
      <c r="G1662" s="260">
        <v>10980</v>
      </c>
    </row>
    <row r="1663" spans="1:7" x14ac:dyDescent="0.2">
      <c r="A1663" s="259" t="s">
        <v>744</v>
      </c>
      <c r="B1663" s="259" t="s">
        <v>856</v>
      </c>
      <c r="C1663" s="259" t="s">
        <v>101</v>
      </c>
      <c r="D1663" s="259" t="s">
        <v>552</v>
      </c>
      <c r="E1663" s="259" t="str">
        <f t="shared" si="25"/>
        <v>K8100954304524221</v>
      </c>
      <c r="F1663" s="260">
        <v>282500</v>
      </c>
      <c r="G1663" s="260">
        <v>0</v>
      </c>
    </row>
    <row r="1664" spans="1:7" x14ac:dyDescent="0.2">
      <c r="A1664" s="259" t="s">
        <v>745</v>
      </c>
      <c r="B1664" s="259" t="s">
        <v>856</v>
      </c>
      <c r="C1664" s="259" t="s">
        <v>101</v>
      </c>
      <c r="D1664" s="259" t="s">
        <v>526</v>
      </c>
      <c r="E1664" s="259" t="str">
        <f t="shared" si="25"/>
        <v>K8100964304523111</v>
      </c>
      <c r="F1664" s="260">
        <v>3000</v>
      </c>
      <c r="G1664" s="260">
        <v>1264.4000000000001</v>
      </c>
    </row>
    <row r="1665" spans="1:7" x14ac:dyDescent="0.2">
      <c r="A1665" s="259" t="s">
        <v>745</v>
      </c>
      <c r="B1665" s="259" t="s">
        <v>856</v>
      </c>
      <c r="C1665" s="259" t="s">
        <v>101</v>
      </c>
      <c r="D1665" s="259" t="s">
        <v>529</v>
      </c>
      <c r="E1665" s="259" t="str">
        <f t="shared" si="25"/>
        <v>K8100964304523121</v>
      </c>
      <c r="F1665" s="260">
        <v>15</v>
      </c>
      <c r="G1665" s="260">
        <v>0</v>
      </c>
    </row>
    <row r="1666" spans="1:7" x14ac:dyDescent="0.2">
      <c r="A1666" s="259" t="s">
        <v>745</v>
      </c>
      <c r="B1666" s="259" t="s">
        <v>856</v>
      </c>
      <c r="C1666" s="259" t="s">
        <v>101</v>
      </c>
      <c r="D1666" s="259" t="s">
        <v>530</v>
      </c>
      <c r="E1666" s="259" t="str">
        <f t="shared" si="25"/>
        <v>K8100964304523132</v>
      </c>
      <c r="F1666" s="260">
        <v>500</v>
      </c>
      <c r="G1666" s="260">
        <v>208.62</v>
      </c>
    </row>
    <row r="1667" spans="1:7" x14ac:dyDescent="0.2">
      <c r="A1667" s="259" t="s">
        <v>745</v>
      </c>
      <c r="B1667" s="259" t="s">
        <v>856</v>
      </c>
      <c r="C1667" s="259" t="s">
        <v>101</v>
      </c>
      <c r="D1667" s="259" t="s">
        <v>510</v>
      </c>
      <c r="E1667" s="259" t="str">
        <f t="shared" ref="E1667:E1730" si="26">CONCATENATE(A1667,B1667,C1667,D1667)</f>
        <v>K8100964304523211</v>
      </c>
      <c r="F1667" s="260">
        <v>400</v>
      </c>
      <c r="G1667" s="260">
        <v>534.52</v>
      </c>
    </row>
    <row r="1668" spans="1:7" x14ac:dyDescent="0.2">
      <c r="A1668" s="259" t="s">
        <v>745</v>
      </c>
      <c r="B1668" s="259" t="s">
        <v>856</v>
      </c>
      <c r="C1668" s="259" t="s">
        <v>101</v>
      </c>
      <c r="D1668" s="259" t="s">
        <v>531</v>
      </c>
      <c r="E1668" s="259" t="str">
        <f t="shared" si="26"/>
        <v>K8100964304523212</v>
      </c>
      <c r="F1668" s="260">
        <v>100</v>
      </c>
      <c r="G1668" s="260">
        <v>15.45</v>
      </c>
    </row>
    <row r="1669" spans="1:7" x14ac:dyDescent="0.2">
      <c r="A1669" s="259" t="s">
        <v>745</v>
      </c>
      <c r="B1669" s="259" t="s">
        <v>856</v>
      </c>
      <c r="C1669" s="259" t="s">
        <v>101</v>
      </c>
      <c r="D1669" s="259" t="s">
        <v>532</v>
      </c>
      <c r="E1669" s="259" t="str">
        <f t="shared" si="26"/>
        <v>K8100964304523213</v>
      </c>
      <c r="F1669" s="260">
        <v>6900</v>
      </c>
      <c r="G1669" s="260">
        <v>0</v>
      </c>
    </row>
    <row r="1670" spans="1:7" x14ac:dyDescent="0.2">
      <c r="A1670" s="259" t="s">
        <v>745</v>
      </c>
      <c r="B1670" s="259" t="s">
        <v>856</v>
      </c>
      <c r="C1670" s="259" t="s">
        <v>101</v>
      </c>
      <c r="D1670" s="259" t="s">
        <v>541</v>
      </c>
      <c r="E1670" s="259" t="str">
        <f t="shared" si="26"/>
        <v>K8100964304523235</v>
      </c>
      <c r="F1670" s="260">
        <v>5000</v>
      </c>
      <c r="G1670" s="260">
        <v>0</v>
      </c>
    </row>
    <row r="1671" spans="1:7" x14ac:dyDescent="0.2">
      <c r="A1671" s="259" t="s">
        <v>745</v>
      </c>
      <c r="B1671" s="259" t="s">
        <v>856</v>
      </c>
      <c r="C1671" s="259" t="s">
        <v>101</v>
      </c>
      <c r="D1671" s="259" t="s">
        <v>511</v>
      </c>
      <c r="E1671" s="259" t="str">
        <f t="shared" si="26"/>
        <v>K8100964304523237</v>
      </c>
      <c r="F1671" s="260">
        <v>9600</v>
      </c>
      <c r="G1671" s="260">
        <v>0</v>
      </c>
    </row>
    <row r="1672" spans="1:7" x14ac:dyDescent="0.2">
      <c r="A1672" s="259" t="s">
        <v>745</v>
      </c>
      <c r="B1672" s="259" t="s">
        <v>856</v>
      </c>
      <c r="C1672" s="259" t="s">
        <v>101</v>
      </c>
      <c r="D1672" s="259" t="s">
        <v>548</v>
      </c>
      <c r="E1672" s="259" t="str">
        <f t="shared" si="26"/>
        <v>K8100964304523293</v>
      </c>
      <c r="F1672" s="260">
        <v>800</v>
      </c>
      <c r="G1672" s="260">
        <v>0</v>
      </c>
    </row>
    <row r="1673" spans="1:7" x14ac:dyDescent="0.2">
      <c r="A1673" s="259" t="s">
        <v>745</v>
      </c>
      <c r="B1673" s="259" t="s">
        <v>856</v>
      </c>
      <c r="C1673" s="259" t="s">
        <v>101</v>
      </c>
      <c r="D1673" s="259" t="s">
        <v>501</v>
      </c>
      <c r="E1673" s="259" t="str">
        <f t="shared" si="26"/>
        <v>K8100964304524541</v>
      </c>
      <c r="F1673" s="260">
        <v>4400</v>
      </c>
      <c r="G1673" s="260">
        <v>4400</v>
      </c>
    </row>
    <row r="1674" spans="1:7" x14ac:dyDescent="0.2">
      <c r="A1674" s="259" t="s">
        <v>746</v>
      </c>
      <c r="B1674" s="259" t="s">
        <v>856</v>
      </c>
      <c r="C1674" s="259" t="s">
        <v>101</v>
      </c>
      <c r="D1674" s="259" t="s">
        <v>526</v>
      </c>
      <c r="E1674" s="259" t="str">
        <f t="shared" si="26"/>
        <v>K8100974304523111</v>
      </c>
      <c r="F1674" s="260">
        <v>2880</v>
      </c>
      <c r="G1674" s="260">
        <v>903.04</v>
      </c>
    </row>
    <row r="1675" spans="1:7" x14ac:dyDescent="0.2">
      <c r="A1675" s="259" t="s">
        <v>746</v>
      </c>
      <c r="B1675" s="259" t="s">
        <v>856</v>
      </c>
      <c r="C1675" s="259" t="s">
        <v>101</v>
      </c>
      <c r="D1675" s="259" t="s">
        <v>529</v>
      </c>
      <c r="E1675" s="259" t="str">
        <f t="shared" si="26"/>
        <v>K8100974304523121</v>
      </c>
      <c r="F1675" s="260">
        <v>10</v>
      </c>
      <c r="G1675" s="260">
        <v>0</v>
      </c>
    </row>
    <row r="1676" spans="1:7" x14ac:dyDescent="0.2">
      <c r="A1676" s="259" t="s">
        <v>746</v>
      </c>
      <c r="B1676" s="259" t="s">
        <v>856</v>
      </c>
      <c r="C1676" s="259" t="s">
        <v>101</v>
      </c>
      <c r="D1676" s="259" t="s">
        <v>530</v>
      </c>
      <c r="E1676" s="259" t="str">
        <f t="shared" si="26"/>
        <v>K8100974304523132</v>
      </c>
      <c r="F1676" s="260">
        <v>480</v>
      </c>
      <c r="G1676" s="260">
        <v>149</v>
      </c>
    </row>
    <row r="1677" spans="1:7" x14ac:dyDescent="0.2">
      <c r="A1677" s="259" t="s">
        <v>746</v>
      </c>
      <c r="B1677" s="259" t="s">
        <v>856</v>
      </c>
      <c r="C1677" s="259" t="s">
        <v>101</v>
      </c>
      <c r="D1677" s="259" t="s">
        <v>510</v>
      </c>
      <c r="E1677" s="259" t="str">
        <f t="shared" si="26"/>
        <v>K8100974304523211</v>
      </c>
      <c r="F1677" s="260">
        <v>560</v>
      </c>
      <c r="G1677" s="260">
        <v>0</v>
      </c>
    </row>
    <row r="1678" spans="1:7" x14ac:dyDescent="0.2">
      <c r="A1678" s="259" t="s">
        <v>746</v>
      </c>
      <c r="B1678" s="259" t="s">
        <v>856</v>
      </c>
      <c r="C1678" s="259" t="s">
        <v>101</v>
      </c>
      <c r="D1678" s="259" t="s">
        <v>531</v>
      </c>
      <c r="E1678" s="259" t="str">
        <f t="shared" si="26"/>
        <v>K8100974304523212</v>
      </c>
      <c r="F1678" s="260">
        <v>80</v>
      </c>
      <c r="G1678" s="260">
        <v>22.54</v>
      </c>
    </row>
    <row r="1679" spans="1:7" x14ac:dyDescent="0.2">
      <c r="A1679" s="259" t="s">
        <v>746</v>
      </c>
      <c r="B1679" s="259" t="s">
        <v>856</v>
      </c>
      <c r="C1679" s="259" t="s">
        <v>101</v>
      </c>
      <c r="D1679" s="259" t="s">
        <v>538</v>
      </c>
      <c r="E1679" s="259" t="str">
        <f t="shared" si="26"/>
        <v>K8100974304523232</v>
      </c>
      <c r="F1679" s="260">
        <v>3000</v>
      </c>
      <c r="G1679" s="260">
        <v>0</v>
      </c>
    </row>
    <row r="1680" spans="1:7" x14ac:dyDescent="0.2">
      <c r="A1680" s="259" t="s">
        <v>746</v>
      </c>
      <c r="B1680" s="259" t="s">
        <v>856</v>
      </c>
      <c r="C1680" s="259" t="s">
        <v>101</v>
      </c>
      <c r="D1680" s="259" t="s">
        <v>511</v>
      </c>
      <c r="E1680" s="259" t="str">
        <f t="shared" si="26"/>
        <v>K8100974304523237</v>
      </c>
      <c r="F1680" s="260">
        <v>4000</v>
      </c>
      <c r="G1680" s="260">
        <v>0</v>
      </c>
    </row>
    <row r="1681" spans="1:7" x14ac:dyDescent="0.2">
      <c r="A1681" s="259" t="s">
        <v>746</v>
      </c>
      <c r="B1681" s="259" t="s">
        <v>856</v>
      </c>
      <c r="C1681" s="259" t="s">
        <v>101</v>
      </c>
      <c r="D1681" s="259" t="s">
        <v>822</v>
      </c>
      <c r="E1681" s="259" t="str">
        <f t="shared" si="26"/>
        <v>K8100974304524223</v>
      </c>
      <c r="F1681" s="260">
        <v>15000</v>
      </c>
      <c r="G1681" s="260">
        <v>0</v>
      </c>
    </row>
    <row r="1682" spans="1:7" x14ac:dyDescent="0.2">
      <c r="A1682" s="259" t="s">
        <v>746</v>
      </c>
      <c r="B1682" s="259" t="s">
        <v>856</v>
      </c>
      <c r="C1682" s="259" t="s">
        <v>101</v>
      </c>
      <c r="D1682" s="259" t="s">
        <v>824</v>
      </c>
      <c r="E1682" s="259" t="str">
        <f t="shared" si="26"/>
        <v>K8100974304524227</v>
      </c>
      <c r="F1682" s="260">
        <v>14000</v>
      </c>
      <c r="G1682" s="260">
        <v>0</v>
      </c>
    </row>
    <row r="1683" spans="1:7" x14ac:dyDescent="0.2">
      <c r="A1683" s="259" t="s">
        <v>746</v>
      </c>
      <c r="B1683" s="259" t="s">
        <v>856</v>
      </c>
      <c r="C1683" s="259" t="s">
        <v>101</v>
      </c>
      <c r="D1683" s="259" t="s">
        <v>828</v>
      </c>
      <c r="E1683" s="259" t="str">
        <f t="shared" si="26"/>
        <v>K8100974304524511</v>
      </c>
      <c r="F1683" s="260">
        <v>3600</v>
      </c>
      <c r="G1683" s="260">
        <v>875</v>
      </c>
    </row>
    <row r="1684" spans="1:7" x14ac:dyDescent="0.2">
      <c r="A1684" s="259" t="s">
        <v>746</v>
      </c>
      <c r="B1684" s="259" t="s">
        <v>856</v>
      </c>
      <c r="C1684" s="259" t="s">
        <v>101</v>
      </c>
      <c r="D1684" s="259" t="s">
        <v>501</v>
      </c>
      <c r="E1684" s="259" t="str">
        <f t="shared" si="26"/>
        <v>K8100974304524541</v>
      </c>
      <c r="F1684" s="260">
        <v>5160</v>
      </c>
      <c r="G1684" s="260">
        <v>0</v>
      </c>
    </row>
    <row r="1685" spans="1:7" x14ac:dyDescent="0.2">
      <c r="A1685" s="259" t="s">
        <v>747</v>
      </c>
      <c r="B1685" s="259" t="s">
        <v>856</v>
      </c>
      <c r="C1685" s="259" t="s">
        <v>101</v>
      </c>
      <c r="D1685" s="259" t="s">
        <v>526</v>
      </c>
      <c r="E1685" s="259" t="str">
        <f t="shared" si="26"/>
        <v>K8100984304523111</v>
      </c>
      <c r="F1685" s="260">
        <v>2400</v>
      </c>
      <c r="G1685" s="260">
        <v>153.88</v>
      </c>
    </row>
    <row r="1686" spans="1:7" x14ac:dyDescent="0.2">
      <c r="A1686" s="259" t="s">
        <v>747</v>
      </c>
      <c r="B1686" s="259" t="s">
        <v>856</v>
      </c>
      <c r="C1686" s="259" t="s">
        <v>101</v>
      </c>
      <c r="D1686" s="259" t="s">
        <v>529</v>
      </c>
      <c r="E1686" s="259" t="str">
        <f t="shared" si="26"/>
        <v>K8100984304523121</v>
      </c>
      <c r="F1686" s="260">
        <v>10</v>
      </c>
      <c r="G1686" s="260">
        <v>0</v>
      </c>
    </row>
    <row r="1687" spans="1:7" x14ac:dyDescent="0.2">
      <c r="A1687" s="259" t="s">
        <v>747</v>
      </c>
      <c r="B1687" s="259" t="s">
        <v>856</v>
      </c>
      <c r="C1687" s="259" t="s">
        <v>101</v>
      </c>
      <c r="D1687" s="259" t="s">
        <v>530</v>
      </c>
      <c r="E1687" s="259" t="str">
        <f t="shared" si="26"/>
        <v>K8100984304523132</v>
      </c>
      <c r="F1687" s="260">
        <v>400</v>
      </c>
      <c r="G1687" s="260">
        <v>25.39</v>
      </c>
    </row>
    <row r="1688" spans="1:7" x14ac:dyDescent="0.2">
      <c r="A1688" s="259" t="s">
        <v>747</v>
      </c>
      <c r="B1688" s="259" t="s">
        <v>856</v>
      </c>
      <c r="C1688" s="259" t="s">
        <v>101</v>
      </c>
      <c r="D1688" s="259" t="s">
        <v>510</v>
      </c>
      <c r="E1688" s="259" t="str">
        <f t="shared" si="26"/>
        <v>K8100984304523211</v>
      </c>
      <c r="F1688" s="260">
        <v>400</v>
      </c>
      <c r="G1688" s="260">
        <v>6</v>
      </c>
    </row>
    <row r="1689" spans="1:7" x14ac:dyDescent="0.2">
      <c r="A1689" s="259" t="s">
        <v>747</v>
      </c>
      <c r="B1689" s="259" t="s">
        <v>856</v>
      </c>
      <c r="C1689" s="259" t="s">
        <v>101</v>
      </c>
      <c r="D1689" s="259" t="s">
        <v>531</v>
      </c>
      <c r="E1689" s="259" t="str">
        <f t="shared" si="26"/>
        <v>K8100984304523212</v>
      </c>
      <c r="F1689" s="260">
        <v>70</v>
      </c>
      <c r="G1689" s="260">
        <v>2.4</v>
      </c>
    </row>
    <row r="1690" spans="1:7" x14ac:dyDescent="0.2">
      <c r="A1690" s="259" t="s">
        <v>747</v>
      </c>
      <c r="B1690" s="259" t="s">
        <v>856</v>
      </c>
      <c r="C1690" s="259" t="s">
        <v>101</v>
      </c>
      <c r="D1690" s="259" t="s">
        <v>552</v>
      </c>
      <c r="E1690" s="259" t="str">
        <f t="shared" si="26"/>
        <v>K8100984304524221</v>
      </c>
      <c r="F1690" s="260">
        <v>16000</v>
      </c>
      <c r="G1690" s="260">
        <v>5998.84</v>
      </c>
    </row>
    <row r="1691" spans="1:7" x14ac:dyDescent="0.2">
      <c r="A1691" s="259" t="s">
        <v>747</v>
      </c>
      <c r="B1691" s="259" t="s">
        <v>856</v>
      </c>
      <c r="C1691" s="259" t="s">
        <v>101</v>
      </c>
      <c r="D1691" s="259" t="s">
        <v>822</v>
      </c>
      <c r="E1691" s="259" t="str">
        <f t="shared" si="26"/>
        <v>K8100984304524223</v>
      </c>
      <c r="F1691" s="260">
        <v>6000</v>
      </c>
      <c r="G1691" s="260">
        <v>0</v>
      </c>
    </row>
    <row r="1692" spans="1:7" x14ac:dyDescent="0.2">
      <c r="A1692" s="259" t="s">
        <v>747</v>
      </c>
      <c r="B1692" s="259" t="s">
        <v>856</v>
      </c>
      <c r="C1692" s="259" t="s">
        <v>101</v>
      </c>
      <c r="D1692" s="259" t="s">
        <v>828</v>
      </c>
      <c r="E1692" s="259" t="str">
        <f t="shared" si="26"/>
        <v>K8100984304524511</v>
      </c>
      <c r="F1692" s="260">
        <v>6622</v>
      </c>
      <c r="G1692" s="260">
        <v>0</v>
      </c>
    </row>
    <row r="1693" spans="1:7" x14ac:dyDescent="0.2">
      <c r="A1693" s="259" t="s">
        <v>747</v>
      </c>
      <c r="B1693" s="259" t="s">
        <v>856</v>
      </c>
      <c r="C1693" s="259" t="s">
        <v>101</v>
      </c>
      <c r="D1693" s="259" t="s">
        <v>501</v>
      </c>
      <c r="E1693" s="259" t="str">
        <f t="shared" si="26"/>
        <v>K8100984304524541</v>
      </c>
      <c r="F1693" s="260">
        <v>12300</v>
      </c>
      <c r="G1693" s="260">
        <v>0</v>
      </c>
    </row>
    <row r="1694" spans="1:7" x14ac:dyDescent="0.2">
      <c r="A1694" s="259" t="s">
        <v>748</v>
      </c>
      <c r="B1694" s="259" t="s">
        <v>856</v>
      </c>
      <c r="C1694" s="259" t="s">
        <v>101</v>
      </c>
      <c r="D1694" s="259" t="s">
        <v>526</v>
      </c>
      <c r="E1694" s="259" t="str">
        <f t="shared" si="26"/>
        <v>K8101024304523111</v>
      </c>
      <c r="F1694" s="260">
        <v>2520</v>
      </c>
      <c r="G1694" s="260">
        <v>1247.8399999999999</v>
      </c>
    </row>
    <row r="1695" spans="1:7" x14ac:dyDescent="0.2">
      <c r="A1695" s="259" t="s">
        <v>748</v>
      </c>
      <c r="B1695" s="259" t="s">
        <v>856</v>
      </c>
      <c r="C1695" s="259" t="s">
        <v>101</v>
      </c>
      <c r="D1695" s="259" t="s">
        <v>529</v>
      </c>
      <c r="E1695" s="259" t="str">
        <f t="shared" si="26"/>
        <v>K8101024304523121</v>
      </c>
      <c r="F1695" s="260">
        <v>10</v>
      </c>
      <c r="G1695" s="260">
        <v>0</v>
      </c>
    </row>
    <row r="1696" spans="1:7" x14ac:dyDescent="0.2">
      <c r="A1696" s="259" t="s">
        <v>748</v>
      </c>
      <c r="B1696" s="259" t="s">
        <v>856</v>
      </c>
      <c r="C1696" s="259" t="s">
        <v>101</v>
      </c>
      <c r="D1696" s="259" t="s">
        <v>530</v>
      </c>
      <c r="E1696" s="259" t="str">
        <f t="shared" si="26"/>
        <v>K8101024304523132</v>
      </c>
      <c r="F1696" s="260">
        <v>420</v>
      </c>
      <c r="G1696" s="260">
        <v>205.87</v>
      </c>
    </row>
    <row r="1697" spans="1:7" x14ac:dyDescent="0.2">
      <c r="A1697" s="259" t="s">
        <v>748</v>
      </c>
      <c r="B1697" s="259" t="s">
        <v>856</v>
      </c>
      <c r="C1697" s="259" t="s">
        <v>101</v>
      </c>
      <c r="D1697" s="259" t="s">
        <v>510</v>
      </c>
      <c r="E1697" s="259" t="str">
        <f t="shared" si="26"/>
        <v>K8101024304523211</v>
      </c>
      <c r="F1697" s="260">
        <v>400</v>
      </c>
      <c r="G1697" s="260">
        <v>0</v>
      </c>
    </row>
    <row r="1698" spans="1:7" x14ac:dyDescent="0.2">
      <c r="A1698" s="259" t="s">
        <v>748</v>
      </c>
      <c r="B1698" s="259" t="s">
        <v>856</v>
      </c>
      <c r="C1698" s="259" t="s">
        <v>101</v>
      </c>
      <c r="D1698" s="259" t="s">
        <v>531</v>
      </c>
      <c r="E1698" s="259" t="str">
        <f t="shared" si="26"/>
        <v>K8101024304523212</v>
      </c>
      <c r="F1698" s="260">
        <v>80</v>
      </c>
      <c r="G1698" s="260">
        <v>19.149999999999999</v>
      </c>
    </row>
    <row r="1699" spans="1:7" x14ac:dyDescent="0.2">
      <c r="A1699" s="259" t="s">
        <v>748</v>
      </c>
      <c r="B1699" s="259" t="s">
        <v>856</v>
      </c>
      <c r="C1699" s="259" t="s">
        <v>101</v>
      </c>
      <c r="D1699" s="259" t="s">
        <v>541</v>
      </c>
      <c r="E1699" s="259" t="str">
        <f t="shared" si="26"/>
        <v>K8101024304523235</v>
      </c>
      <c r="F1699" s="260">
        <v>60</v>
      </c>
      <c r="G1699" s="260">
        <v>0</v>
      </c>
    </row>
    <row r="1700" spans="1:7" x14ac:dyDescent="0.2">
      <c r="A1700" s="259" t="s">
        <v>748</v>
      </c>
      <c r="B1700" s="259" t="s">
        <v>856</v>
      </c>
      <c r="C1700" s="259" t="s">
        <v>101</v>
      </c>
      <c r="D1700" s="259" t="s">
        <v>511</v>
      </c>
      <c r="E1700" s="259" t="str">
        <f t="shared" si="26"/>
        <v>K8101024304523237</v>
      </c>
      <c r="F1700" s="260">
        <v>5000</v>
      </c>
      <c r="G1700" s="260">
        <v>0</v>
      </c>
    </row>
    <row r="1701" spans="1:7" x14ac:dyDescent="0.2">
      <c r="A1701" s="259" t="s">
        <v>748</v>
      </c>
      <c r="B1701" s="259" t="s">
        <v>856</v>
      </c>
      <c r="C1701" s="259" t="s">
        <v>101</v>
      </c>
      <c r="D1701" s="259" t="s">
        <v>548</v>
      </c>
      <c r="E1701" s="259" t="str">
        <f t="shared" si="26"/>
        <v>K8101024304523293</v>
      </c>
      <c r="F1701" s="260">
        <v>800</v>
      </c>
      <c r="G1701" s="260">
        <v>0</v>
      </c>
    </row>
    <row r="1702" spans="1:7" x14ac:dyDescent="0.2">
      <c r="A1702" s="259" t="s">
        <v>748</v>
      </c>
      <c r="B1702" s="259" t="s">
        <v>856</v>
      </c>
      <c r="C1702" s="259" t="s">
        <v>101</v>
      </c>
      <c r="D1702" s="259" t="s">
        <v>824</v>
      </c>
      <c r="E1702" s="259" t="str">
        <f t="shared" si="26"/>
        <v>K8101024304524227</v>
      </c>
      <c r="F1702" s="260">
        <v>5000</v>
      </c>
      <c r="G1702" s="260">
        <v>0</v>
      </c>
    </row>
    <row r="1703" spans="1:7" x14ac:dyDescent="0.2">
      <c r="A1703" s="259" t="s">
        <v>748</v>
      </c>
      <c r="B1703" s="259" t="s">
        <v>856</v>
      </c>
      <c r="C1703" s="259" t="s">
        <v>101</v>
      </c>
      <c r="D1703" s="259" t="s">
        <v>501</v>
      </c>
      <c r="E1703" s="259" t="str">
        <f t="shared" si="26"/>
        <v>K8101024304524541</v>
      </c>
      <c r="F1703" s="260">
        <v>15000</v>
      </c>
      <c r="G1703" s="260">
        <v>0</v>
      </c>
    </row>
    <row r="1704" spans="1:7" x14ac:dyDescent="0.2">
      <c r="A1704" s="259" t="s">
        <v>741</v>
      </c>
      <c r="B1704" s="259" t="s">
        <v>856</v>
      </c>
      <c r="C1704" s="259" t="s">
        <v>101</v>
      </c>
      <c r="D1704" s="259" t="s">
        <v>898</v>
      </c>
      <c r="E1704" s="259" t="str">
        <f t="shared" si="26"/>
        <v>T8100754304523421</v>
      </c>
      <c r="F1704" s="260">
        <v>500000</v>
      </c>
      <c r="G1704" s="260">
        <v>0</v>
      </c>
    </row>
    <row r="1705" spans="1:7" x14ac:dyDescent="0.2">
      <c r="A1705" s="259" t="s">
        <v>749</v>
      </c>
      <c r="B1705" s="259" t="s">
        <v>856</v>
      </c>
      <c r="C1705" s="259" t="s">
        <v>101</v>
      </c>
      <c r="D1705" s="259" t="s">
        <v>526</v>
      </c>
      <c r="E1705" s="259" t="str">
        <f t="shared" si="26"/>
        <v>T8101014304523111</v>
      </c>
      <c r="F1705" s="260">
        <v>4725</v>
      </c>
      <c r="G1705" s="260">
        <v>4220.88</v>
      </c>
    </row>
    <row r="1706" spans="1:7" x14ac:dyDescent="0.2">
      <c r="A1706" s="259" t="s">
        <v>749</v>
      </c>
      <c r="B1706" s="259" t="s">
        <v>856</v>
      </c>
      <c r="C1706" s="259" t="s">
        <v>101</v>
      </c>
      <c r="D1706" s="259" t="s">
        <v>529</v>
      </c>
      <c r="E1706" s="259" t="str">
        <f t="shared" si="26"/>
        <v>T8101014304523121</v>
      </c>
      <c r="F1706" s="260">
        <v>15</v>
      </c>
      <c r="G1706" s="260">
        <v>0</v>
      </c>
    </row>
    <row r="1707" spans="1:7" x14ac:dyDescent="0.2">
      <c r="A1707" s="259" t="s">
        <v>749</v>
      </c>
      <c r="B1707" s="259" t="s">
        <v>856</v>
      </c>
      <c r="C1707" s="259" t="s">
        <v>101</v>
      </c>
      <c r="D1707" s="259" t="s">
        <v>530</v>
      </c>
      <c r="E1707" s="259" t="str">
        <f t="shared" si="26"/>
        <v>T8101014304523132</v>
      </c>
      <c r="F1707" s="260">
        <v>810</v>
      </c>
      <c r="G1707" s="260">
        <v>696.46</v>
      </c>
    </row>
    <row r="1708" spans="1:7" x14ac:dyDescent="0.2">
      <c r="A1708" s="259" t="s">
        <v>749</v>
      </c>
      <c r="B1708" s="259" t="s">
        <v>856</v>
      </c>
      <c r="C1708" s="259" t="s">
        <v>101</v>
      </c>
      <c r="D1708" s="259" t="s">
        <v>510</v>
      </c>
      <c r="E1708" s="259" t="str">
        <f t="shared" si="26"/>
        <v>T8101014304523211</v>
      </c>
      <c r="F1708" s="260">
        <v>400</v>
      </c>
      <c r="G1708" s="260">
        <v>87.69</v>
      </c>
    </row>
    <row r="1709" spans="1:7" x14ac:dyDescent="0.2">
      <c r="A1709" s="259" t="s">
        <v>749</v>
      </c>
      <c r="B1709" s="259" t="s">
        <v>856</v>
      </c>
      <c r="C1709" s="259" t="s">
        <v>101</v>
      </c>
      <c r="D1709" s="259" t="s">
        <v>531</v>
      </c>
      <c r="E1709" s="259" t="str">
        <f t="shared" si="26"/>
        <v>T8101014304523212</v>
      </c>
      <c r="F1709" s="260">
        <v>120</v>
      </c>
      <c r="G1709" s="260">
        <v>79.819999999999993</v>
      </c>
    </row>
    <row r="1710" spans="1:7" x14ac:dyDescent="0.2">
      <c r="A1710" s="259" t="s">
        <v>749</v>
      </c>
      <c r="B1710" s="259" t="s">
        <v>856</v>
      </c>
      <c r="C1710" s="259" t="s">
        <v>101</v>
      </c>
      <c r="D1710" s="259" t="s">
        <v>511</v>
      </c>
      <c r="E1710" s="259" t="str">
        <f t="shared" si="26"/>
        <v>T8101014304523237</v>
      </c>
      <c r="F1710" s="260">
        <v>7900</v>
      </c>
      <c r="G1710" s="260">
        <v>0</v>
      </c>
    </row>
    <row r="1711" spans="1:7" x14ac:dyDescent="0.2">
      <c r="A1711" s="259" t="s">
        <v>749</v>
      </c>
      <c r="B1711" s="259" t="s">
        <v>856</v>
      </c>
      <c r="C1711" s="259" t="s">
        <v>101</v>
      </c>
      <c r="D1711" s="259" t="s">
        <v>548</v>
      </c>
      <c r="E1711" s="259" t="str">
        <f t="shared" si="26"/>
        <v>T8101014304523293</v>
      </c>
      <c r="F1711" s="260">
        <v>800</v>
      </c>
      <c r="G1711" s="260">
        <v>0</v>
      </c>
    </row>
    <row r="1712" spans="1:7" x14ac:dyDescent="0.2">
      <c r="A1712" s="259" t="s">
        <v>750</v>
      </c>
      <c r="B1712" s="259" t="s">
        <v>856</v>
      </c>
      <c r="C1712" s="259" t="s">
        <v>101</v>
      </c>
      <c r="D1712" s="259" t="s">
        <v>526</v>
      </c>
      <c r="E1712" s="259" t="str">
        <f t="shared" si="26"/>
        <v>T8101034304523111</v>
      </c>
      <c r="F1712" s="260">
        <v>5940</v>
      </c>
      <c r="G1712" s="260">
        <v>2102.34</v>
      </c>
    </row>
    <row r="1713" spans="1:7" x14ac:dyDescent="0.2">
      <c r="A1713" s="259" t="s">
        <v>750</v>
      </c>
      <c r="B1713" s="259" t="s">
        <v>856</v>
      </c>
      <c r="C1713" s="259" t="s">
        <v>101</v>
      </c>
      <c r="D1713" s="259" t="s">
        <v>529</v>
      </c>
      <c r="E1713" s="259" t="str">
        <f t="shared" si="26"/>
        <v>T8101034304523121</v>
      </c>
      <c r="F1713" s="260">
        <v>10</v>
      </c>
      <c r="G1713" s="260">
        <v>0</v>
      </c>
    </row>
    <row r="1714" spans="1:7" x14ac:dyDescent="0.2">
      <c r="A1714" s="259" t="s">
        <v>750</v>
      </c>
      <c r="B1714" s="259" t="s">
        <v>856</v>
      </c>
      <c r="C1714" s="259" t="s">
        <v>101</v>
      </c>
      <c r="D1714" s="259" t="s">
        <v>530</v>
      </c>
      <c r="E1714" s="259" t="str">
        <f t="shared" si="26"/>
        <v>T8101034304523132</v>
      </c>
      <c r="F1714" s="260">
        <v>1010</v>
      </c>
      <c r="G1714" s="260">
        <v>346.89</v>
      </c>
    </row>
    <row r="1715" spans="1:7" x14ac:dyDescent="0.2">
      <c r="A1715" s="259" t="s">
        <v>750</v>
      </c>
      <c r="B1715" s="259" t="s">
        <v>856</v>
      </c>
      <c r="C1715" s="259" t="s">
        <v>101</v>
      </c>
      <c r="D1715" s="259" t="s">
        <v>510</v>
      </c>
      <c r="E1715" s="259" t="str">
        <f t="shared" si="26"/>
        <v>T8101034304523211</v>
      </c>
      <c r="F1715" s="260">
        <v>300</v>
      </c>
      <c r="G1715" s="260">
        <v>166.5</v>
      </c>
    </row>
    <row r="1716" spans="1:7" x14ac:dyDescent="0.2">
      <c r="A1716" s="259" t="s">
        <v>750</v>
      </c>
      <c r="B1716" s="259" t="s">
        <v>856</v>
      </c>
      <c r="C1716" s="259" t="s">
        <v>101</v>
      </c>
      <c r="D1716" s="259" t="s">
        <v>531</v>
      </c>
      <c r="E1716" s="259" t="str">
        <f t="shared" si="26"/>
        <v>T8101034304523212</v>
      </c>
      <c r="F1716" s="260">
        <v>90</v>
      </c>
      <c r="G1716" s="260">
        <v>73.89</v>
      </c>
    </row>
    <row r="1717" spans="1:7" x14ac:dyDescent="0.2">
      <c r="A1717" s="259" t="s">
        <v>750</v>
      </c>
      <c r="B1717" s="259" t="s">
        <v>856</v>
      </c>
      <c r="C1717" s="259" t="s">
        <v>101</v>
      </c>
      <c r="D1717" s="259" t="s">
        <v>511</v>
      </c>
      <c r="E1717" s="259" t="str">
        <f t="shared" si="26"/>
        <v>T8101034304523237</v>
      </c>
      <c r="F1717" s="260">
        <v>3000</v>
      </c>
      <c r="G1717" s="260">
        <v>0</v>
      </c>
    </row>
    <row r="1718" spans="1:7" x14ac:dyDescent="0.2">
      <c r="A1718" s="259" t="s">
        <v>871</v>
      </c>
      <c r="B1718" s="259" t="s">
        <v>857</v>
      </c>
      <c r="C1718" s="259" t="s">
        <v>872</v>
      </c>
      <c r="D1718" s="259" t="s">
        <v>876</v>
      </c>
      <c r="E1718" s="259" t="str">
        <f t="shared" si="26"/>
        <v>5188886323</v>
      </c>
      <c r="F1718" s="260">
        <v>0</v>
      </c>
      <c r="G1718" s="260">
        <v>-4649.4799999999996</v>
      </c>
    </row>
    <row r="1719" spans="1:7" x14ac:dyDescent="0.2">
      <c r="A1719" s="259" t="s">
        <v>740</v>
      </c>
      <c r="B1719" s="259" t="s">
        <v>857</v>
      </c>
      <c r="C1719" s="259" t="s">
        <v>101</v>
      </c>
      <c r="D1719" s="259" t="s">
        <v>538</v>
      </c>
      <c r="E1719" s="259" t="str">
        <f t="shared" si="26"/>
        <v>A8100745104523232</v>
      </c>
      <c r="F1719" s="260">
        <v>400</v>
      </c>
      <c r="G1719" s="260">
        <v>0</v>
      </c>
    </row>
    <row r="1720" spans="1:7" x14ac:dyDescent="0.2">
      <c r="A1720" s="259" t="s">
        <v>740</v>
      </c>
      <c r="B1720" s="259" t="s">
        <v>857</v>
      </c>
      <c r="C1720" s="259" t="s">
        <v>101</v>
      </c>
      <c r="D1720" s="259" t="s">
        <v>846</v>
      </c>
      <c r="E1720" s="259" t="str">
        <f t="shared" si="26"/>
        <v>A8100745104524214</v>
      </c>
      <c r="F1720" s="260">
        <v>100</v>
      </c>
      <c r="G1720" s="260">
        <v>6449.48</v>
      </c>
    </row>
    <row r="1721" spans="1:7" x14ac:dyDescent="0.2">
      <c r="A1721" s="259" t="s">
        <v>743</v>
      </c>
      <c r="B1721" s="259" t="s">
        <v>857</v>
      </c>
      <c r="C1721" s="259" t="s">
        <v>101</v>
      </c>
      <c r="D1721" s="259" t="s">
        <v>526</v>
      </c>
      <c r="E1721" s="259" t="str">
        <f t="shared" si="26"/>
        <v>K8100935104523111</v>
      </c>
      <c r="F1721" s="260">
        <v>6000</v>
      </c>
      <c r="G1721" s="260">
        <v>4778.97</v>
      </c>
    </row>
    <row r="1722" spans="1:7" x14ac:dyDescent="0.2">
      <c r="A1722" s="259" t="s">
        <v>743</v>
      </c>
      <c r="B1722" s="259" t="s">
        <v>857</v>
      </c>
      <c r="C1722" s="259" t="s">
        <v>101</v>
      </c>
      <c r="D1722" s="259" t="s">
        <v>529</v>
      </c>
      <c r="E1722" s="259" t="str">
        <f t="shared" si="26"/>
        <v>K8100935104523121</v>
      </c>
      <c r="F1722" s="260">
        <v>10</v>
      </c>
      <c r="G1722" s="260">
        <v>0</v>
      </c>
    </row>
    <row r="1723" spans="1:7" x14ac:dyDescent="0.2">
      <c r="A1723" s="259" t="s">
        <v>743</v>
      </c>
      <c r="B1723" s="259" t="s">
        <v>857</v>
      </c>
      <c r="C1723" s="259" t="s">
        <v>101</v>
      </c>
      <c r="D1723" s="259" t="s">
        <v>530</v>
      </c>
      <c r="E1723" s="259" t="str">
        <f t="shared" si="26"/>
        <v>K8100935104523132</v>
      </c>
      <c r="F1723" s="260">
        <v>990</v>
      </c>
      <c r="G1723" s="260">
        <v>788.52</v>
      </c>
    </row>
    <row r="1724" spans="1:7" x14ac:dyDescent="0.2">
      <c r="A1724" s="259" t="s">
        <v>743</v>
      </c>
      <c r="B1724" s="259" t="s">
        <v>857</v>
      </c>
      <c r="C1724" s="259" t="s">
        <v>101</v>
      </c>
      <c r="D1724" s="259" t="s">
        <v>510</v>
      </c>
      <c r="E1724" s="259" t="str">
        <f t="shared" si="26"/>
        <v>K8100935104523211</v>
      </c>
      <c r="F1724" s="260">
        <v>2000</v>
      </c>
      <c r="G1724" s="260">
        <v>2756.08</v>
      </c>
    </row>
    <row r="1725" spans="1:7" x14ac:dyDescent="0.2">
      <c r="A1725" s="259" t="s">
        <v>743</v>
      </c>
      <c r="B1725" s="259" t="s">
        <v>857</v>
      </c>
      <c r="C1725" s="259" t="s">
        <v>101</v>
      </c>
      <c r="D1725" s="259" t="s">
        <v>531</v>
      </c>
      <c r="E1725" s="259" t="str">
        <f t="shared" si="26"/>
        <v>K8100935104523212</v>
      </c>
      <c r="F1725" s="260">
        <v>125</v>
      </c>
      <c r="G1725" s="260">
        <v>58.26</v>
      </c>
    </row>
    <row r="1726" spans="1:7" x14ac:dyDescent="0.2">
      <c r="A1726" s="259" t="s">
        <v>743</v>
      </c>
      <c r="B1726" s="259" t="s">
        <v>857</v>
      </c>
      <c r="C1726" s="259" t="s">
        <v>101</v>
      </c>
      <c r="D1726" s="259" t="s">
        <v>532</v>
      </c>
      <c r="E1726" s="259" t="str">
        <f t="shared" si="26"/>
        <v>K8100935104523213</v>
      </c>
      <c r="F1726" s="260">
        <v>4500</v>
      </c>
      <c r="G1726" s="260">
        <v>0</v>
      </c>
    </row>
    <row r="1727" spans="1:7" x14ac:dyDescent="0.2">
      <c r="A1727" s="259" t="s">
        <v>743</v>
      </c>
      <c r="B1727" s="259" t="s">
        <v>857</v>
      </c>
      <c r="C1727" s="259" t="s">
        <v>101</v>
      </c>
      <c r="D1727" s="259" t="s">
        <v>539</v>
      </c>
      <c r="E1727" s="259" t="str">
        <f t="shared" si="26"/>
        <v>K8100935104523233</v>
      </c>
      <c r="F1727" s="260">
        <v>3000</v>
      </c>
      <c r="G1727" s="260">
        <v>3926.83</v>
      </c>
    </row>
    <row r="1728" spans="1:7" x14ac:dyDescent="0.2">
      <c r="A1728" s="259" t="s">
        <v>743</v>
      </c>
      <c r="B1728" s="259" t="s">
        <v>857</v>
      </c>
      <c r="C1728" s="259" t="s">
        <v>101</v>
      </c>
      <c r="D1728" s="259" t="s">
        <v>552</v>
      </c>
      <c r="E1728" s="259" t="str">
        <f t="shared" si="26"/>
        <v>K8100935104524221</v>
      </c>
      <c r="F1728" s="260">
        <v>112500</v>
      </c>
      <c r="G1728" s="260">
        <v>0</v>
      </c>
    </row>
    <row r="1729" spans="1:7" x14ac:dyDescent="0.2">
      <c r="A1729" s="259" t="s">
        <v>743</v>
      </c>
      <c r="B1729" s="259" t="s">
        <v>857</v>
      </c>
      <c r="C1729" s="259" t="s">
        <v>101</v>
      </c>
      <c r="D1729" s="259" t="s">
        <v>560</v>
      </c>
      <c r="E1729" s="259" t="str">
        <f t="shared" si="26"/>
        <v>K8100935104524262</v>
      </c>
      <c r="F1729" s="260">
        <v>15000</v>
      </c>
      <c r="G1729" s="260">
        <v>0</v>
      </c>
    </row>
    <row r="1730" spans="1:7" x14ac:dyDescent="0.2">
      <c r="A1730" s="259" t="s">
        <v>743</v>
      </c>
      <c r="B1730" s="259" t="s">
        <v>857</v>
      </c>
      <c r="C1730" s="259" t="s">
        <v>101</v>
      </c>
      <c r="D1730" s="259" t="s">
        <v>854</v>
      </c>
      <c r="E1730" s="259" t="str">
        <f t="shared" si="26"/>
        <v>K8100935104524521</v>
      </c>
      <c r="F1730" s="260">
        <v>20000</v>
      </c>
      <c r="G1730" s="260">
        <v>0</v>
      </c>
    </row>
    <row r="1731" spans="1:7" x14ac:dyDescent="0.2">
      <c r="A1731" s="259" t="s">
        <v>744</v>
      </c>
      <c r="B1731" s="259" t="s">
        <v>857</v>
      </c>
      <c r="C1731" s="259" t="s">
        <v>101</v>
      </c>
      <c r="D1731" s="259" t="s">
        <v>526</v>
      </c>
      <c r="E1731" s="259" t="str">
        <f t="shared" ref="E1731:E1794" si="27">CONCATENATE(A1731,B1731,C1731,D1731)</f>
        <v>K8100955104523111</v>
      </c>
      <c r="F1731" s="260">
        <v>37500</v>
      </c>
      <c r="G1731" s="260">
        <v>24229.200000000001</v>
      </c>
    </row>
    <row r="1732" spans="1:7" x14ac:dyDescent="0.2">
      <c r="A1732" s="259" t="s">
        <v>744</v>
      </c>
      <c r="B1732" s="259" t="s">
        <v>857</v>
      </c>
      <c r="C1732" s="259" t="s">
        <v>101</v>
      </c>
      <c r="D1732" s="259" t="s">
        <v>529</v>
      </c>
      <c r="E1732" s="259" t="str">
        <f t="shared" si="27"/>
        <v>K8100955104523121</v>
      </c>
      <c r="F1732" s="260">
        <v>90</v>
      </c>
      <c r="G1732" s="260">
        <v>0</v>
      </c>
    </row>
    <row r="1733" spans="1:7" x14ac:dyDescent="0.2">
      <c r="A1733" s="259" t="s">
        <v>744</v>
      </c>
      <c r="B1733" s="259" t="s">
        <v>857</v>
      </c>
      <c r="C1733" s="259" t="s">
        <v>101</v>
      </c>
      <c r="D1733" s="259" t="s">
        <v>530</v>
      </c>
      <c r="E1733" s="259" t="str">
        <f t="shared" si="27"/>
        <v>K8100955104523132</v>
      </c>
      <c r="F1733" s="260">
        <v>6250</v>
      </c>
      <c r="G1733" s="260">
        <v>3997.79</v>
      </c>
    </row>
    <row r="1734" spans="1:7" x14ac:dyDescent="0.2">
      <c r="A1734" s="259" t="s">
        <v>744</v>
      </c>
      <c r="B1734" s="259" t="s">
        <v>857</v>
      </c>
      <c r="C1734" s="259" t="s">
        <v>101</v>
      </c>
      <c r="D1734" s="259" t="s">
        <v>510</v>
      </c>
      <c r="E1734" s="259" t="str">
        <f t="shared" si="27"/>
        <v>K8100955104523211</v>
      </c>
      <c r="F1734" s="260">
        <v>6750</v>
      </c>
      <c r="G1734" s="260">
        <v>1180.92</v>
      </c>
    </row>
    <row r="1735" spans="1:7" x14ac:dyDescent="0.2">
      <c r="A1735" s="259" t="s">
        <v>744</v>
      </c>
      <c r="B1735" s="259" t="s">
        <v>857</v>
      </c>
      <c r="C1735" s="259" t="s">
        <v>101</v>
      </c>
      <c r="D1735" s="259" t="s">
        <v>531</v>
      </c>
      <c r="E1735" s="259" t="str">
        <f t="shared" si="27"/>
        <v>K8100955104523212</v>
      </c>
      <c r="F1735" s="260">
        <v>900</v>
      </c>
      <c r="G1735" s="260">
        <v>323.74</v>
      </c>
    </row>
    <row r="1736" spans="1:7" x14ac:dyDescent="0.2">
      <c r="A1736" s="259" t="s">
        <v>744</v>
      </c>
      <c r="B1736" s="259" t="s">
        <v>857</v>
      </c>
      <c r="C1736" s="259" t="s">
        <v>101</v>
      </c>
      <c r="D1736" s="259" t="s">
        <v>532</v>
      </c>
      <c r="E1736" s="259" t="str">
        <f t="shared" si="27"/>
        <v>K8100955104523213</v>
      </c>
      <c r="F1736" s="260">
        <v>0</v>
      </c>
      <c r="G1736" s="260">
        <v>315</v>
      </c>
    </row>
    <row r="1737" spans="1:7" x14ac:dyDescent="0.2">
      <c r="A1737" s="259" t="s">
        <v>744</v>
      </c>
      <c r="B1737" s="259" t="s">
        <v>857</v>
      </c>
      <c r="C1737" s="259" t="s">
        <v>101</v>
      </c>
      <c r="D1737" s="259" t="s">
        <v>511</v>
      </c>
      <c r="E1737" s="259" t="str">
        <f t="shared" si="27"/>
        <v>K8100955104523237</v>
      </c>
      <c r="F1737" s="260">
        <v>57647</v>
      </c>
      <c r="G1737" s="260">
        <v>16470</v>
      </c>
    </row>
    <row r="1738" spans="1:7" x14ac:dyDescent="0.2">
      <c r="A1738" s="259" t="s">
        <v>744</v>
      </c>
      <c r="B1738" s="259" t="s">
        <v>857</v>
      </c>
      <c r="C1738" s="259" t="s">
        <v>101</v>
      </c>
      <c r="D1738" s="259" t="s">
        <v>552</v>
      </c>
      <c r="E1738" s="259" t="str">
        <f t="shared" si="27"/>
        <v>K8100955104524221</v>
      </c>
      <c r="F1738" s="260">
        <v>53156</v>
      </c>
      <c r="G1738" s="260">
        <v>0</v>
      </c>
    </row>
    <row r="1739" spans="1:7" x14ac:dyDescent="0.2">
      <c r="A1739" s="259" t="s">
        <v>871</v>
      </c>
      <c r="B1739" s="259" t="s">
        <v>862</v>
      </c>
      <c r="C1739" s="259" t="s">
        <v>872</v>
      </c>
      <c r="D1739" s="259" t="s">
        <v>876</v>
      </c>
      <c r="E1739" s="259" t="str">
        <f t="shared" si="27"/>
        <v>55988886323</v>
      </c>
      <c r="F1739" s="260">
        <v>0</v>
      </c>
      <c r="G1739" s="260">
        <v>-20059.22</v>
      </c>
    </row>
    <row r="1740" spans="1:7" x14ac:dyDescent="0.2">
      <c r="A1740" s="259" t="s">
        <v>743</v>
      </c>
      <c r="B1740" s="259" t="s">
        <v>862</v>
      </c>
      <c r="C1740" s="259" t="s">
        <v>101</v>
      </c>
      <c r="D1740" s="259" t="s">
        <v>526</v>
      </c>
      <c r="E1740" s="259" t="str">
        <f t="shared" si="27"/>
        <v>K81009355904523111</v>
      </c>
      <c r="F1740" s="260">
        <v>0</v>
      </c>
      <c r="G1740" s="260">
        <v>0</v>
      </c>
    </row>
    <row r="1741" spans="1:7" x14ac:dyDescent="0.2">
      <c r="A1741" s="259" t="s">
        <v>743</v>
      </c>
      <c r="B1741" s="259" t="s">
        <v>862</v>
      </c>
      <c r="C1741" s="259" t="s">
        <v>101</v>
      </c>
      <c r="D1741" s="259" t="s">
        <v>529</v>
      </c>
      <c r="E1741" s="259" t="str">
        <f t="shared" si="27"/>
        <v>K81009355904523121</v>
      </c>
      <c r="F1741" s="260">
        <v>0</v>
      </c>
      <c r="G1741" s="260">
        <v>0</v>
      </c>
    </row>
    <row r="1742" spans="1:7" x14ac:dyDescent="0.2">
      <c r="A1742" s="259" t="s">
        <v>743</v>
      </c>
      <c r="B1742" s="259" t="s">
        <v>862</v>
      </c>
      <c r="C1742" s="259" t="s">
        <v>101</v>
      </c>
      <c r="D1742" s="259" t="s">
        <v>530</v>
      </c>
      <c r="E1742" s="259" t="str">
        <f t="shared" si="27"/>
        <v>K81009355904523132</v>
      </c>
      <c r="F1742" s="260">
        <v>0</v>
      </c>
      <c r="G1742" s="260">
        <v>0</v>
      </c>
    </row>
    <row r="1743" spans="1:7" x14ac:dyDescent="0.2">
      <c r="A1743" s="259" t="s">
        <v>743</v>
      </c>
      <c r="B1743" s="259" t="s">
        <v>862</v>
      </c>
      <c r="C1743" s="259" t="s">
        <v>101</v>
      </c>
      <c r="D1743" s="259" t="s">
        <v>510</v>
      </c>
      <c r="E1743" s="259" t="str">
        <f t="shared" si="27"/>
        <v>K81009355904523211</v>
      </c>
      <c r="F1743" s="260">
        <v>0</v>
      </c>
      <c r="G1743" s="260">
        <v>0</v>
      </c>
    </row>
    <row r="1744" spans="1:7" x14ac:dyDescent="0.2">
      <c r="A1744" s="259" t="s">
        <v>743</v>
      </c>
      <c r="B1744" s="259" t="s">
        <v>862</v>
      </c>
      <c r="C1744" s="259" t="s">
        <v>101</v>
      </c>
      <c r="D1744" s="259" t="s">
        <v>531</v>
      </c>
      <c r="E1744" s="259" t="str">
        <f t="shared" si="27"/>
        <v>K81009355904523212</v>
      </c>
      <c r="F1744" s="260">
        <v>0</v>
      </c>
      <c r="G1744" s="260">
        <v>0</v>
      </c>
    </row>
    <row r="1745" spans="1:7" x14ac:dyDescent="0.2">
      <c r="A1745" s="259" t="s">
        <v>743</v>
      </c>
      <c r="B1745" s="259" t="s">
        <v>862</v>
      </c>
      <c r="C1745" s="259" t="s">
        <v>101</v>
      </c>
      <c r="D1745" s="259" t="s">
        <v>539</v>
      </c>
      <c r="E1745" s="259" t="str">
        <f t="shared" si="27"/>
        <v>K81009355904523233</v>
      </c>
      <c r="F1745" s="260">
        <v>0</v>
      </c>
      <c r="G1745" s="260">
        <v>0</v>
      </c>
    </row>
    <row r="1746" spans="1:7" x14ac:dyDescent="0.2">
      <c r="A1746" s="259" t="s">
        <v>743</v>
      </c>
      <c r="B1746" s="259" t="s">
        <v>862</v>
      </c>
      <c r="C1746" s="259" t="s">
        <v>101</v>
      </c>
      <c r="D1746" s="259" t="s">
        <v>560</v>
      </c>
      <c r="E1746" s="259" t="str">
        <f t="shared" si="27"/>
        <v>K81009355904524262</v>
      </c>
      <c r="F1746" s="260">
        <v>0</v>
      </c>
      <c r="G1746" s="260">
        <v>0</v>
      </c>
    </row>
    <row r="1747" spans="1:7" x14ac:dyDescent="0.2">
      <c r="A1747" s="259" t="s">
        <v>744</v>
      </c>
      <c r="B1747" s="259" t="s">
        <v>862</v>
      </c>
      <c r="C1747" s="259" t="s">
        <v>101</v>
      </c>
      <c r="D1747" s="259" t="s">
        <v>511</v>
      </c>
      <c r="E1747" s="259" t="str">
        <f t="shared" si="27"/>
        <v>K81009555904523237</v>
      </c>
      <c r="F1747" s="260">
        <v>9853</v>
      </c>
      <c r="G1747" s="260">
        <v>0</v>
      </c>
    </row>
    <row r="1748" spans="1:7" x14ac:dyDescent="0.2">
      <c r="A1748" s="259" t="s">
        <v>744</v>
      </c>
      <c r="B1748" s="259" t="s">
        <v>862</v>
      </c>
      <c r="C1748" s="259" t="s">
        <v>101</v>
      </c>
      <c r="D1748" s="259" t="s">
        <v>552</v>
      </c>
      <c r="E1748" s="259" t="str">
        <f t="shared" si="27"/>
        <v>K81009555904524221</v>
      </c>
      <c r="F1748" s="260">
        <v>370594</v>
      </c>
      <c r="G1748" s="260">
        <v>0</v>
      </c>
    </row>
    <row r="1749" spans="1:7" x14ac:dyDescent="0.2">
      <c r="A1749" s="259" t="s">
        <v>745</v>
      </c>
      <c r="B1749" s="259" t="s">
        <v>862</v>
      </c>
      <c r="C1749" s="259" t="s">
        <v>101</v>
      </c>
      <c r="D1749" s="259" t="s">
        <v>526</v>
      </c>
      <c r="E1749" s="259" t="str">
        <f t="shared" si="27"/>
        <v>K81009655904523111</v>
      </c>
      <c r="F1749" s="260">
        <v>12000</v>
      </c>
      <c r="G1749" s="260">
        <v>5057.57</v>
      </c>
    </row>
    <row r="1750" spans="1:7" x14ac:dyDescent="0.2">
      <c r="A1750" s="259" t="s">
        <v>745</v>
      </c>
      <c r="B1750" s="259" t="s">
        <v>862</v>
      </c>
      <c r="C1750" s="259" t="s">
        <v>101</v>
      </c>
      <c r="D1750" s="259" t="s">
        <v>529</v>
      </c>
      <c r="E1750" s="259" t="str">
        <f t="shared" si="27"/>
        <v>K81009655904523121</v>
      </c>
      <c r="F1750" s="260">
        <v>60</v>
      </c>
      <c r="G1750" s="260">
        <v>0</v>
      </c>
    </row>
    <row r="1751" spans="1:7" x14ac:dyDescent="0.2">
      <c r="A1751" s="259" t="s">
        <v>745</v>
      </c>
      <c r="B1751" s="259" t="s">
        <v>862</v>
      </c>
      <c r="C1751" s="259" t="s">
        <v>101</v>
      </c>
      <c r="D1751" s="259" t="s">
        <v>530</v>
      </c>
      <c r="E1751" s="259" t="str">
        <f t="shared" si="27"/>
        <v>K81009655904523132</v>
      </c>
      <c r="F1751" s="260">
        <v>2000</v>
      </c>
      <c r="G1751" s="260">
        <v>834.47</v>
      </c>
    </row>
    <row r="1752" spans="1:7" x14ac:dyDescent="0.2">
      <c r="A1752" s="259" t="s">
        <v>745</v>
      </c>
      <c r="B1752" s="259" t="s">
        <v>862</v>
      </c>
      <c r="C1752" s="259" t="s">
        <v>101</v>
      </c>
      <c r="D1752" s="259" t="s">
        <v>510</v>
      </c>
      <c r="E1752" s="259" t="str">
        <f t="shared" si="27"/>
        <v>K81009655904523211</v>
      </c>
      <c r="F1752" s="260">
        <v>1600</v>
      </c>
      <c r="G1752" s="260">
        <v>2138.1</v>
      </c>
    </row>
    <row r="1753" spans="1:7" x14ac:dyDescent="0.2">
      <c r="A1753" s="259" t="s">
        <v>745</v>
      </c>
      <c r="B1753" s="259" t="s">
        <v>862</v>
      </c>
      <c r="C1753" s="259" t="s">
        <v>101</v>
      </c>
      <c r="D1753" s="259" t="s">
        <v>531</v>
      </c>
      <c r="E1753" s="259" t="str">
        <f t="shared" si="27"/>
        <v>K81009655904523212</v>
      </c>
      <c r="F1753" s="260">
        <v>400</v>
      </c>
      <c r="G1753" s="260">
        <v>61.76</v>
      </c>
    </row>
    <row r="1754" spans="1:7" x14ac:dyDescent="0.2">
      <c r="A1754" s="259" t="s">
        <v>745</v>
      </c>
      <c r="B1754" s="259" t="s">
        <v>862</v>
      </c>
      <c r="C1754" s="259" t="s">
        <v>101</v>
      </c>
      <c r="D1754" s="259" t="s">
        <v>532</v>
      </c>
      <c r="E1754" s="259" t="str">
        <f t="shared" si="27"/>
        <v>K81009655904523213</v>
      </c>
      <c r="F1754" s="260">
        <v>15600</v>
      </c>
      <c r="G1754" s="260">
        <v>0</v>
      </c>
    </row>
    <row r="1755" spans="1:7" x14ac:dyDescent="0.2">
      <c r="A1755" s="259" t="s">
        <v>745</v>
      </c>
      <c r="B1755" s="259" t="s">
        <v>862</v>
      </c>
      <c r="C1755" s="259" t="s">
        <v>101</v>
      </c>
      <c r="D1755" s="259" t="s">
        <v>541</v>
      </c>
      <c r="E1755" s="259" t="str">
        <f t="shared" si="27"/>
        <v>K81009655904523235</v>
      </c>
      <c r="F1755" s="260">
        <v>20000</v>
      </c>
      <c r="G1755" s="260">
        <v>0</v>
      </c>
    </row>
    <row r="1756" spans="1:7" x14ac:dyDescent="0.2">
      <c r="A1756" s="259" t="s">
        <v>745</v>
      </c>
      <c r="B1756" s="259" t="s">
        <v>862</v>
      </c>
      <c r="C1756" s="259" t="s">
        <v>101</v>
      </c>
      <c r="D1756" s="259" t="s">
        <v>511</v>
      </c>
      <c r="E1756" s="259" t="str">
        <f t="shared" si="27"/>
        <v>K81009655904523237</v>
      </c>
      <c r="F1756" s="260">
        <v>38400</v>
      </c>
      <c r="G1756" s="260">
        <v>0</v>
      </c>
    </row>
    <row r="1757" spans="1:7" x14ac:dyDescent="0.2">
      <c r="A1757" s="259" t="s">
        <v>745</v>
      </c>
      <c r="B1757" s="259" t="s">
        <v>862</v>
      </c>
      <c r="C1757" s="259" t="s">
        <v>101</v>
      </c>
      <c r="D1757" s="259" t="s">
        <v>548</v>
      </c>
      <c r="E1757" s="259" t="str">
        <f t="shared" si="27"/>
        <v>K81009655904523293</v>
      </c>
      <c r="F1757" s="260">
        <v>3200</v>
      </c>
      <c r="G1757" s="260">
        <v>0</v>
      </c>
    </row>
    <row r="1758" spans="1:7" x14ac:dyDescent="0.2">
      <c r="A1758" s="259" t="s">
        <v>745</v>
      </c>
      <c r="B1758" s="259" t="s">
        <v>862</v>
      </c>
      <c r="C1758" s="259" t="s">
        <v>101</v>
      </c>
      <c r="D1758" s="259" t="s">
        <v>501</v>
      </c>
      <c r="E1758" s="259" t="str">
        <f t="shared" si="27"/>
        <v>K81009655904524541</v>
      </c>
      <c r="F1758" s="260">
        <v>17600</v>
      </c>
      <c r="G1758" s="260">
        <v>17600</v>
      </c>
    </row>
    <row r="1759" spans="1:7" x14ac:dyDescent="0.2">
      <c r="A1759" s="259" t="s">
        <v>746</v>
      </c>
      <c r="B1759" s="259" t="s">
        <v>862</v>
      </c>
      <c r="C1759" s="259" t="s">
        <v>101</v>
      </c>
      <c r="D1759" s="259" t="s">
        <v>526</v>
      </c>
      <c r="E1759" s="259" t="str">
        <f t="shared" si="27"/>
        <v>K81009755904523111</v>
      </c>
      <c r="F1759" s="260">
        <v>11520</v>
      </c>
      <c r="G1759" s="260">
        <v>3612.06</v>
      </c>
    </row>
    <row r="1760" spans="1:7" x14ac:dyDescent="0.2">
      <c r="A1760" s="259" t="s">
        <v>746</v>
      </c>
      <c r="B1760" s="259" t="s">
        <v>862</v>
      </c>
      <c r="C1760" s="259" t="s">
        <v>101</v>
      </c>
      <c r="D1760" s="259" t="s">
        <v>529</v>
      </c>
      <c r="E1760" s="259" t="str">
        <f t="shared" si="27"/>
        <v>K81009755904523121</v>
      </c>
      <c r="F1760" s="260">
        <v>40</v>
      </c>
      <c r="G1760" s="260">
        <v>0</v>
      </c>
    </row>
    <row r="1761" spans="1:7" x14ac:dyDescent="0.2">
      <c r="A1761" s="259" t="s">
        <v>746</v>
      </c>
      <c r="B1761" s="259" t="s">
        <v>862</v>
      </c>
      <c r="C1761" s="259" t="s">
        <v>101</v>
      </c>
      <c r="D1761" s="259" t="s">
        <v>530</v>
      </c>
      <c r="E1761" s="259" t="str">
        <f t="shared" si="27"/>
        <v>K81009755904523132</v>
      </c>
      <c r="F1761" s="260">
        <v>1920</v>
      </c>
      <c r="G1761" s="260">
        <v>595.97</v>
      </c>
    </row>
    <row r="1762" spans="1:7" x14ac:dyDescent="0.2">
      <c r="A1762" s="259" t="s">
        <v>746</v>
      </c>
      <c r="B1762" s="259" t="s">
        <v>862</v>
      </c>
      <c r="C1762" s="259" t="s">
        <v>101</v>
      </c>
      <c r="D1762" s="259" t="s">
        <v>510</v>
      </c>
      <c r="E1762" s="259" t="str">
        <f t="shared" si="27"/>
        <v>K81009755904523211</v>
      </c>
      <c r="F1762" s="260">
        <v>2240</v>
      </c>
      <c r="G1762" s="260">
        <v>0</v>
      </c>
    </row>
    <row r="1763" spans="1:7" x14ac:dyDescent="0.2">
      <c r="A1763" s="259" t="s">
        <v>746</v>
      </c>
      <c r="B1763" s="259" t="s">
        <v>862</v>
      </c>
      <c r="C1763" s="259" t="s">
        <v>101</v>
      </c>
      <c r="D1763" s="259" t="s">
        <v>531</v>
      </c>
      <c r="E1763" s="259" t="str">
        <f t="shared" si="27"/>
        <v>K81009755904523212</v>
      </c>
      <c r="F1763" s="260">
        <v>320</v>
      </c>
      <c r="G1763" s="260">
        <v>90.14</v>
      </c>
    </row>
    <row r="1764" spans="1:7" x14ac:dyDescent="0.2">
      <c r="A1764" s="259" t="s">
        <v>746</v>
      </c>
      <c r="B1764" s="259" t="s">
        <v>862</v>
      </c>
      <c r="C1764" s="259" t="s">
        <v>101</v>
      </c>
      <c r="D1764" s="259" t="s">
        <v>538</v>
      </c>
      <c r="E1764" s="259" t="str">
        <f t="shared" si="27"/>
        <v>K81009755904523232</v>
      </c>
      <c r="F1764" s="260">
        <v>12000</v>
      </c>
      <c r="G1764" s="260">
        <v>0</v>
      </c>
    </row>
    <row r="1765" spans="1:7" x14ac:dyDescent="0.2">
      <c r="A1765" s="259" t="s">
        <v>746</v>
      </c>
      <c r="B1765" s="259" t="s">
        <v>862</v>
      </c>
      <c r="C1765" s="259" t="s">
        <v>101</v>
      </c>
      <c r="D1765" s="259" t="s">
        <v>511</v>
      </c>
      <c r="E1765" s="259" t="str">
        <f t="shared" si="27"/>
        <v>K81009755904523237</v>
      </c>
      <c r="F1765" s="260">
        <v>16000</v>
      </c>
      <c r="G1765" s="260">
        <v>0</v>
      </c>
    </row>
    <row r="1766" spans="1:7" x14ac:dyDescent="0.2">
      <c r="A1766" s="259" t="s">
        <v>746</v>
      </c>
      <c r="B1766" s="259" t="s">
        <v>862</v>
      </c>
      <c r="C1766" s="259" t="s">
        <v>101</v>
      </c>
      <c r="D1766" s="259" t="s">
        <v>822</v>
      </c>
      <c r="E1766" s="259" t="str">
        <f t="shared" si="27"/>
        <v>K81009755904524223</v>
      </c>
      <c r="F1766" s="260">
        <v>60000</v>
      </c>
      <c r="G1766" s="260">
        <v>0</v>
      </c>
    </row>
    <row r="1767" spans="1:7" x14ac:dyDescent="0.2">
      <c r="A1767" s="259" t="s">
        <v>746</v>
      </c>
      <c r="B1767" s="259" t="s">
        <v>862</v>
      </c>
      <c r="C1767" s="259" t="s">
        <v>101</v>
      </c>
      <c r="D1767" s="259" t="s">
        <v>824</v>
      </c>
      <c r="E1767" s="259" t="str">
        <f t="shared" si="27"/>
        <v>K81009755904524227</v>
      </c>
      <c r="F1767" s="260">
        <v>56000</v>
      </c>
      <c r="G1767" s="260">
        <v>0</v>
      </c>
    </row>
    <row r="1768" spans="1:7" x14ac:dyDescent="0.2">
      <c r="A1768" s="259" t="s">
        <v>746</v>
      </c>
      <c r="B1768" s="259" t="s">
        <v>862</v>
      </c>
      <c r="C1768" s="259" t="s">
        <v>101</v>
      </c>
      <c r="D1768" s="259" t="s">
        <v>828</v>
      </c>
      <c r="E1768" s="259" t="str">
        <f t="shared" si="27"/>
        <v>K81009755904524511</v>
      </c>
      <c r="F1768" s="260">
        <v>14400</v>
      </c>
      <c r="G1768" s="260">
        <v>3500</v>
      </c>
    </row>
    <row r="1769" spans="1:7" x14ac:dyDescent="0.2">
      <c r="A1769" s="259" t="s">
        <v>746</v>
      </c>
      <c r="B1769" s="259" t="s">
        <v>862</v>
      </c>
      <c r="C1769" s="259" t="s">
        <v>101</v>
      </c>
      <c r="D1769" s="259" t="s">
        <v>501</v>
      </c>
      <c r="E1769" s="259" t="str">
        <f t="shared" si="27"/>
        <v>K81009755904524541</v>
      </c>
      <c r="F1769" s="260">
        <v>20640</v>
      </c>
      <c r="G1769" s="260">
        <v>0</v>
      </c>
    </row>
    <row r="1770" spans="1:7" x14ac:dyDescent="0.2">
      <c r="A1770" s="259" t="s">
        <v>747</v>
      </c>
      <c r="B1770" s="259" t="s">
        <v>862</v>
      </c>
      <c r="C1770" s="259" t="s">
        <v>101</v>
      </c>
      <c r="D1770" s="259" t="s">
        <v>526</v>
      </c>
      <c r="E1770" s="259" t="str">
        <f t="shared" si="27"/>
        <v>K81009855904523111</v>
      </c>
      <c r="F1770" s="260">
        <v>9600</v>
      </c>
      <c r="G1770" s="260">
        <v>615.5</v>
      </c>
    </row>
    <row r="1771" spans="1:7" x14ac:dyDescent="0.2">
      <c r="A1771" s="259" t="s">
        <v>747</v>
      </c>
      <c r="B1771" s="259" t="s">
        <v>862</v>
      </c>
      <c r="C1771" s="259" t="s">
        <v>101</v>
      </c>
      <c r="D1771" s="259" t="s">
        <v>529</v>
      </c>
      <c r="E1771" s="259" t="str">
        <f t="shared" si="27"/>
        <v>K81009855904523121</v>
      </c>
      <c r="F1771" s="260">
        <v>40</v>
      </c>
      <c r="G1771" s="260">
        <v>0</v>
      </c>
    </row>
    <row r="1772" spans="1:7" x14ac:dyDescent="0.2">
      <c r="A1772" s="259" t="s">
        <v>747</v>
      </c>
      <c r="B1772" s="259" t="s">
        <v>862</v>
      </c>
      <c r="C1772" s="259" t="s">
        <v>101</v>
      </c>
      <c r="D1772" s="259" t="s">
        <v>530</v>
      </c>
      <c r="E1772" s="259" t="str">
        <f t="shared" si="27"/>
        <v>K81009855904523132</v>
      </c>
      <c r="F1772" s="260">
        <v>1600</v>
      </c>
      <c r="G1772" s="260">
        <v>101.56</v>
      </c>
    </row>
    <row r="1773" spans="1:7" x14ac:dyDescent="0.2">
      <c r="A1773" s="259" t="s">
        <v>747</v>
      </c>
      <c r="B1773" s="259" t="s">
        <v>862</v>
      </c>
      <c r="C1773" s="259" t="s">
        <v>101</v>
      </c>
      <c r="D1773" s="259" t="s">
        <v>510</v>
      </c>
      <c r="E1773" s="259" t="str">
        <f t="shared" si="27"/>
        <v>K81009855904523211</v>
      </c>
      <c r="F1773" s="260">
        <v>1600</v>
      </c>
      <c r="G1773" s="260">
        <v>24</v>
      </c>
    </row>
    <row r="1774" spans="1:7" x14ac:dyDescent="0.2">
      <c r="A1774" s="259" t="s">
        <v>747</v>
      </c>
      <c r="B1774" s="259" t="s">
        <v>862</v>
      </c>
      <c r="C1774" s="259" t="s">
        <v>101</v>
      </c>
      <c r="D1774" s="259" t="s">
        <v>531</v>
      </c>
      <c r="E1774" s="259" t="str">
        <f t="shared" si="27"/>
        <v>K81009855904523212</v>
      </c>
      <c r="F1774" s="260">
        <v>280</v>
      </c>
      <c r="G1774" s="260">
        <v>9.6199999999999992</v>
      </c>
    </row>
    <row r="1775" spans="1:7" x14ac:dyDescent="0.2">
      <c r="A1775" s="259" t="s">
        <v>747</v>
      </c>
      <c r="B1775" s="259" t="s">
        <v>862</v>
      </c>
      <c r="C1775" s="259" t="s">
        <v>101</v>
      </c>
      <c r="D1775" s="259" t="s">
        <v>511</v>
      </c>
      <c r="E1775" s="259" t="str">
        <f t="shared" si="27"/>
        <v>K81009855904523237</v>
      </c>
      <c r="F1775" s="260">
        <v>12000</v>
      </c>
      <c r="G1775" s="260">
        <v>0</v>
      </c>
    </row>
    <row r="1776" spans="1:7" x14ac:dyDescent="0.2">
      <c r="A1776" s="259" t="s">
        <v>747</v>
      </c>
      <c r="B1776" s="259" t="s">
        <v>862</v>
      </c>
      <c r="C1776" s="259" t="s">
        <v>101</v>
      </c>
      <c r="D1776" s="259" t="s">
        <v>552</v>
      </c>
      <c r="E1776" s="259" t="str">
        <f t="shared" si="27"/>
        <v>K81009855904524221</v>
      </c>
      <c r="F1776" s="260">
        <v>64000</v>
      </c>
      <c r="G1776" s="260">
        <v>23995.34</v>
      </c>
    </row>
    <row r="1777" spans="1:7" x14ac:dyDescent="0.2">
      <c r="A1777" s="259" t="s">
        <v>747</v>
      </c>
      <c r="B1777" s="259" t="s">
        <v>862</v>
      </c>
      <c r="C1777" s="259" t="s">
        <v>101</v>
      </c>
      <c r="D1777" s="259" t="s">
        <v>822</v>
      </c>
      <c r="E1777" s="259" t="str">
        <f t="shared" si="27"/>
        <v>K81009855904524223</v>
      </c>
      <c r="F1777" s="260">
        <v>24000</v>
      </c>
      <c r="G1777" s="260">
        <v>0</v>
      </c>
    </row>
    <row r="1778" spans="1:7" x14ac:dyDescent="0.2">
      <c r="A1778" s="259" t="s">
        <v>747</v>
      </c>
      <c r="B1778" s="259" t="s">
        <v>862</v>
      </c>
      <c r="C1778" s="259" t="s">
        <v>101</v>
      </c>
      <c r="D1778" s="259" t="s">
        <v>828</v>
      </c>
      <c r="E1778" s="259" t="str">
        <f t="shared" si="27"/>
        <v>K81009855904524511</v>
      </c>
      <c r="F1778" s="260">
        <v>26488</v>
      </c>
      <c r="G1778" s="260">
        <v>0</v>
      </c>
    </row>
    <row r="1779" spans="1:7" x14ac:dyDescent="0.2">
      <c r="A1779" s="259" t="s">
        <v>747</v>
      </c>
      <c r="B1779" s="259" t="s">
        <v>862</v>
      </c>
      <c r="C1779" s="259" t="s">
        <v>101</v>
      </c>
      <c r="D1779" s="259" t="s">
        <v>501</v>
      </c>
      <c r="E1779" s="259" t="str">
        <f t="shared" si="27"/>
        <v>K81009855904524541</v>
      </c>
      <c r="F1779" s="260">
        <v>49200</v>
      </c>
      <c r="G1779" s="260">
        <v>0</v>
      </c>
    </row>
    <row r="1780" spans="1:7" x14ac:dyDescent="0.2">
      <c r="A1780" s="259" t="s">
        <v>748</v>
      </c>
      <c r="B1780" s="259" t="s">
        <v>862</v>
      </c>
      <c r="C1780" s="259" t="s">
        <v>101</v>
      </c>
      <c r="D1780" s="259" t="s">
        <v>526</v>
      </c>
      <c r="E1780" s="259" t="str">
        <f t="shared" si="27"/>
        <v>K81010255904523111</v>
      </c>
      <c r="F1780" s="260">
        <v>10080</v>
      </c>
      <c r="G1780" s="260">
        <v>4991.26</v>
      </c>
    </row>
    <row r="1781" spans="1:7" x14ac:dyDescent="0.2">
      <c r="A1781" s="259" t="s">
        <v>748</v>
      </c>
      <c r="B1781" s="259" t="s">
        <v>862</v>
      </c>
      <c r="C1781" s="259" t="s">
        <v>101</v>
      </c>
      <c r="D1781" s="259" t="s">
        <v>529</v>
      </c>
      <c r="E1781" s="259" t="str">
        <f t="shared" si="27"/>
        <v>K81010255904523121</v>
      </c>
      <c r="F1781" s="260">
        <v>40</v>
      </c>
      <c r="G1781" s="260">
        <v>0</v>
      </c>
    </row>
    <row r="1782" spans="1:7" x14ac:dyDescent="0.2">
      <c r="A1782" s="259" t="s">
        <v>748</v>
      </c>
      <c r="B1782" s="259" t="s">
        <v>862</v>
      </c>
      <c r="C1782" s="259" t="s">
        <v>101</v>
      </c>
      <c r="D1782" s="259" t="s">
        <v>530</v>
      </c>
      <c r="E1782" s="259" t="str">
        <f t="shared" si="27"/>
        <v>K81010255904523132</v>
      </c>
      <c r="F1782" s="260">
        <v>1680</v>
      </c>
      <c r="G1782" s="260">
        <v>823.54</v>
      </c>
    </row>
    <row r="1783" spans="1:7" x14ac:dyDescent="0.2">
      <c r="A1783" s="259" t="s">
        <v>748</v>
      </c>
      <c r="B1783" s="259" t="s">
        <v>862</v>
      </c>
      <c r="C1783" s="259" t="s">
        <v>101</v>
      </c>
      <c r="D1783" s="259" t="s">
        <v>510</v>
      </c>
      <c r="E1783" s="259" t="str">
        <f t="shared" si="27"/>
        <v>K81010255904523211</v>
      </c>
      <c r="F1783" s="260">
        <v>1600</v>
      </c>
      <c r="G1783" s="260">
        <v>0</v>
      </c>
    </row>
    <row r="1784" spans="1:7" x14ac:dyDescent="0.2">
      <c r="A1784" s="259" t="s">
        <v>748</v>
      </c>
      <c r="B1784" s="259" t="s">
        <v>862</v>
      </c>
      <c r="C1784" s="259" t="s">
        <v>101</v>
      </c>
      <c r="D1784" s="259" t="s">
        <v>531</v>
      </c>
      <c r="E1784" s="259" t="str">
        <f t="shared" si="27"/>
        <v>K81010255904523212</v>
      </c>
      <c r="F1784" s="260">
        <v>320</v>
      </c>
      <c r="G1784" s="260">
        <v>76.650000000000006</v>
      </c>
    </row>
    <row r="1785" spans="1:7" x14ac:dyDescent="0.2">
      <c r="A1785" s="259" t="s">
        <v>748</v>
      </c>
      <c r="B1785" s="259" t="s">
        <v>862</v>
      </c>
      <c r="C1785" s="259" t="s">
        <v>101</v>
      </c>
      <c r="D1785" s="259" t="s">
        <v>541</v>
      </c>
      <c r="E1785" s="259" t="str">
        <f t="shared" si="27"/>
        <v>K81010255904523235</v>
      </c>
      <c r="F1785" s="260">
        <v>240</v>
      </c>
      <c r="G1785" s="260">
        <v>0</v>
      </c>
    </row>
    <row r="1786" spans="1:7" x14ac:dyDescent="0.2">
      <c r="A1786" s="259" t="s">
        <v>748</v>
      </c>
      <c r="B1786" s="259" t="s">
        <v>862</v>
      </c>
      <c r="C1786" s="259" t="s">
        <v>101</v>
      </c>
      <c r="D1786" s="259" t="s">
        <v>511</v>
      </c>
      <c r="E1786" s="259" t="str">
        <f t="shared" si="27"/>
        <v>K81010255904523237</v>
      </c>
      <c r="F1786" s="260">
        <v>20000</v>
      </c>
      <c r="G1786" s="260">
        <v>0</v>
      </c>
    </row>
    <row r="1787" spans="1:7" x14ac:dyDescent="0.2">
      <c r="A1787" s="259" t="s">
        <v>748</v>
      </c>
      <c r="B1787" s="259" t="s">
        <v>862</v>
      </c>
      <c r="C1787" s="259" t="s">
        <v>101</v>
      </c>
      <c r="D1787" s="259" t="s">
        <v>548</v>
      </c>
      <c r="E1787" s="259" t="str">
        <f t="shared" si="27"/>
        <v>K81010255904523293</v>
      </c>
      <c r="F1787" s="260">
        <v>3200</v>
      </c>
      <c r="G1787" s="260">
        <v>0</v>
      </c>
    </row>
    <row r="1788" spans="1:7" x14ac:dyDescent="0.2">
      <c r="A1788" s="259" t="s">
        <v>748</v>
      </c>
      <c r="B1788" s="259" t="s">
        <v>862</v>
      </c>
      <c r="C1788" s="259" t="s">
        <v>101</v>
      </c>
      <c r="D1788" s="259" t="s">
        <v>824</v>
      </c>
      <c r="E1788" s="259" t="str">
        <f t="shared" si="27"/>
        <v>K81010255904524227</v>
      </c>
      <c r="F1788" s="260">
        <v>20000</v>
      </c>
      <c r="G1788" s="260">
        <v>0</v>
      </c>
    </row>
    <row r="1789" spans="1:7" x14ac:dyDescent="0.2">
      <c r="A1789" s="259" t="s">
        <v>748</v>
      </c>
      <c r="B1789" s="259" t="s">
        <v>862</v>
      </c>
      <c r="C1789" s="259" t="s">
        <v>101</v>
      </c>
      <c r="D1789" s="259" t="s">
        <v>501</v>
      </c>
      <c r="E1789" s="259" t="str">
        <f t="shared" si="27"/>
        <v>K81010255904524541</v>
      </c>
      <c r="F1789" s="260">
        <v>60000</v>
      </c>
      <c r="G1789" s="260">
        <v>0</v>
      </c>
    </row>
    <row r="1790" spans="1:7" x14ac:dyDescent="0.2">
      <c r="A1790" s="259" t="s">
        <v>749</v>
      </c>
      <c r="B1790" s="259" t="s">
        <v>862</v>
      </c>
      <c r="C1790" s="259" t="s">
        <v>101</v>
      </c>
      <c r="D1790" s="259" t="s">
        <v>526</v>
      </c>
      <c r="E1790" s="259" t="str">
        <f t="shared" si="27"/>
        <v>T81010155904523111</v>
      </c>
      <c r="F1790" s="260">
        <v>18900</v>
      </c>
      <c r="G1790" s="260">
        <v>16883.59</v>
      </c>
    </row>
    <row r="1791" spans="1:7" x14ac:dyDescent="0.2">
      <c r="A1791" s="259" t="s">
        <v>749</v>
      </c>
      <c r="B1791" s="259" t="s">
        <v>862</v>
      </c>
      <c r="C1791" s="259" t="s">
        <v>101</v>
      </c>
      <c r="D1791" s="259" t="s">
        <v>529</v>
      </c>
      <c r="E1791" s="259" t="str">
        <f t="shared" si="27"/>
        <v>T81010155904523121</v>
      </c>
      <c r="F1791" s="260">
        <v>60</v>
      </c>
      <c r="G1791" s="260">
        <v>0</v>
      </c>
    </row>
    <row r="1792" spans="1:7" x14ac:dyDescent="0.2">
      <c r="A1792" s="259" t="s">
        <v>749</v>
      </c>
      <c r="B1792" s="259" t="s">
        <v>862</v>
      </c>
      <c r="C1792" s="259" t="s">
        <v>101</v>
      </c>
      <c r="D1792" s="259" t="s">
        <v>530</v>
      </c>
      <c r="E1792" s="259" t="str">
        <f t="shared" si="27"/>
        <v>T81010155904523132</v>
      </c>
      <c r="F1792" s="260">
        <v>3220</v>
      </c>
      <c r="G1792" s="260">
        <v>2785.8</v>
      </c>
    </row>
    <row r="1793" spans="1:7" x14ac:dyDescent="0.2">
      <c r="A1793" s="259" t="s">
        <v>749</v>
      </c>
      <c r="B1793" s="259" t="s">
        <v>862</v>
      </c>
      <c r="C1793" s="259" t="s">
        <v>101</v>
      </c>
      <c r="D1793" s="259" t="s">
        <v>510</v>
      </c>
      <c r="E1793" s="259" t="str">
        <f t="shared" si="27"/>
        <v>T81010155904523211</v>
      </c>
      <c r="F1793" s="260">
        <v>1600</v>
      </c>
      <c r="G1793" s="260">
        <v>350.75</v>
      </c>
    </row>
    <row r="1794" spans="1:7" x14ac:dyDescent="0.2">
      <c r="A1794" s="259" t="s">
        <v>749</v>
      </c>
      <c r="B1794" s="259" t="s">
        <v>862</v>
      </c>
      <c r="C1794" s="259" t="s">
        <v>101</v>
      </c>
      <c r="D1794" s="259" t="s">
        <v>531</v>
      </c>
      <c r="E1794" s="259" t="str">
        <f t="shared" si="27"/>
        <v>T81010155904523212</v>
      </c>
      <c r="F1794" s="260">
        <v>480</v>
      </c>
      <c r="G1794" s="260">
        <v>319.22000000000003</v>
      </c>
    </row>
    <row r="1795" spans="1:7" x14ac:dyDescent="0.2">
      <c r="A1795" s="259" t="s">
        <v>749</v>
      </c>
      <c r="B1795" s="259" t="s">
        <v>862</v>
      </c>
      <c r="C1795" s="259" t="s">
        <v>101</v>
      </c>
      <c r="D1795" s="259" t="s">
        <v>511</v>
      </c>
      <c r="E1795" s="259" t="str">
        <f t="shared" ref="E1795:E1858" si="28">CONCATENATE(A1795,B1795,C1795,D1795)</f>
        <v>T81010155904523237</v>
      </c>
      <c r="F1795" s="260">
        <v>31600</v>
      </c>
      <c r="G1795" s="260">
        <v>0</v>
      </c>
    </row>
    <row r="1796" spans="1:7" x14ac:dyDescent="0.2">
      <c r="A1796" s="259" t="s">
        <v>749</v>
      </c>
      <c r="B1796" s="259" t="s">
        <v>862</v>
      </c>
      <c r="C1796" s="259" t="s">
        <v>101</v>
      </c>
      <c r="D1796" s="259" t="s">
        <v>548</v>
      </c>
      <c r="E1796" s="259" t="str">
        <f t="shared" si="28"/>
        <v>T81010155904523293</v>
      </c>
      <c r="F1796" s="260">
        <v>3200</v>
      </c>
      <c r="G1796" s="260">
        <v>0</v>
      </c>
    </row>
    <row r="1797" spans="1:7" x14ac:dyDescent="0.2">
      <c r="A1797" s="259" t="s">
        <v>750</v>
      </c>
      <c r="B1797" s="259" t="s">
        <v>862</v>
      </c>
      <c r="C1797" s="259" t="s">
        <v>101</v>
      </c>
      <c r="D1797" s="259" t="s">
        <v>526</v>
      </c>
      <c r="E1797" s="259" t="str">
        <f t="shared" si="28"/>
        <v>T81010355904523111</v>
      </c>
      <c r="F1797" s="260">
        <v>33660</v>
      </c>
      <c r="G1797" s="260">
        <v>11913.37</v>
      </c>
    </row>
    <row r="1798" spans="1:7" x14ac:dyDescent="0.2">
      <c r="A1798" s="259" t="s">
        <v>750</v>
      </c>
      <c r="B1798" s="259" t="s">
        <v>862</v>
      </c>
      <c r="C1798" s="259" t="s">
        <v>101</v>
      </c>
      <c r="D1798" s="259" t="s">
        <v>529</v>
      </c>
      <c r="E1798" s="259" t="str">
        <f t="shared" si="28"/>
        <v>T81010355904523121</v>
      </c>
      <c r="F1798" s="260">
        <v>55</v>
      </c>
      <c r="G1798" s="260">
        <v>0</v>
      </c>
    </row>
    <row r="1799" spans="1:7" x14ac:dyDescent="0.2">
      <c r="A1799" s="259" t="s">
        <v>750</v>
      </c>
      <c r="B1799" s="259" t="s">
        <v>862</v>
      </c>
      <c r="C1799" s="259" t="s">
        <v>101</v>
      </c>
      <c r="D1799" s="259" t="s">
        <v>530</v>
      </c>
      <c r="E1799" s="259" t="str">
        <f t="shared" si="28"/>
        <v>T81010355904523132</v>
      </c>
      <c r="F1799" s="260">
        <v>5720</v>
      </c>
      <c r="G1799" s="260">
        <v>1965.72</v>
      </c>
    </row>
    <row r="1800" spans="1:7" x14ac:dyDescent="0.2">
      <c r="A1800" s="259" t="s">
        <v>750</v>
      </c>
      <c r="B1800" s="259" t="s">
        <v>862</v>
      </c>
      <c r="C1800" s="259" t="s">
        <v>101</v>
      </c>
      <c r="D1800" s="259" t="s">
        <v>510</v>
      </c>
      <c r="E1800" s="259" t="str">
        <f t="shared" si="28"/>
        <v>T81010355904523211</v>
      </c>
      <c r="F1800" s="260">
        <v>1700</v>
      </c>
      <c r="G1800" s="260">
        <v>943.52</v>
      </c>
    </row>
    <row r="1801" spans="1:7" x14ac:dyDescent="0.2">
      <c r="A1801" s="259" t="s">
        <v>750</v>
      </c>
      <c r="B1801" s="259" t="s">
        <v>862</v>
      </c>
      <c r="C1801" s="259" t="s">
        <v>101</v>
      </c>
      <c r="D1801" s="259" t="s">
        <v>531</v>
      </c>
      <c r="E1801" s="259" t="str">
        <f t="shared" si="28"/>
        <v>T81010355904523212</v>
      </c>
      <c r="F1801" s="260">
        <v>510</v>
      </c>
      <c r="G1801" s="260">
        <v>418.69</v>
      </c>
    </row>
    <row r="1802" spans="1:7" x14ac:dyDescent="0.2">
      <c r="A1802" s="259" t="s">
        <v>750</v>
      </c>
      <c r="B1802" s="259" t="s">
        <v>862</v>
      </c>
      <c r="C1802" s="259" t="s">
        <v>101</v>
      </c>
      <c r="D1802" s="259" t="s">
        <v>511</v>
      </c>
      <c r="E1802" s="259" t="str">
        <f t="shared" si="28"/>
        <v>T81010355904523237</v>
      </c>
      <c r="F1802" s="260">
        <v>17000</v>
      </c>
      <c r="G1802" s="260">
        <v>0</v>
      </c>
    </row>
    <row r="1803" spans="1:7" x14ac:dyDescent="0.2">
      <c r="A1803" s="259" t="s">
        <v>118</v>
      </c>
      <c r="B1803" s="259" t="s">
        <v>811</v>
      </c>
      <c r="C1803" s="259" t="s">
        <v>101</v>
      </c>
      <c r="D1803" s="259" t="s">
        <v>898</v>
      </c>
      <c r="E1803" s="259" t="str">
        <f t="shared" si="28"/>
        <v>A5702941104523421</v>
      </c>
      <c r="F1803" s="260">
        <v>2200000</v>
      </c>
      <c r="G1803" s="260">
        <v>1020787.22</v>
      </c>
    </row>
    <row r="1804" spans="1:7" x14ac:dyDescent="0.2">
      <c r="A1804" s="259" t="s">
        <v>118</v>
      </c>
      <c r="B1804" s="259" t="s">
        <v>811</v>
      </c>
      <c r="C1804" s="259" t="s">
        <v>101</v>
      </c>
      <c r="D1804" s="259" t="s">
        <v>907</v>
      </c>
      <c r="E1804" s="259" t="str">
        <f t="shared" si="28"/>
        <v>A5702941104525413</v>
      </c>
      <c r="F1804" s="260">
        <v>6114000</v>
      </c>
      <c r="G1804" s="260">
        <v>2989760.82</v>
      </c>
    </row>
    <row r="1805" spans="1:7" x14ac:dyDescent="0.2">
      <c r="A1805" s="259" t="s">
        <v>684</v>
      </c>
      <c r="B1805" s="259" t="s">
        <v>811</v>
      </c>
      <c r="C1805" s="259" t="s">
        <v>101</v>
      </c>
      <c r="D1805" s="259" t="s">
        <v>846</v>
      </c>
      <c r="E1805" s="259" t="str">
        <f t="shared" si="28"/>
        <v>A5705091104524214</v>
      </c>
      <c r="F1805" s="260">
        <v>1633000</v>
      </c>
      <c r="G1805" s="260">
        <v>1026040.17</v>
      </c>
    </row>
    <row r="1806" spans="1:7" x14ac:dyDescent="0.2">
      <c r="A1806" s="259" t="s">
        <v>687</v>
      </c>
      <c r="B1806" s="259" t="s">
        <v>811</v>
      </c>
      <c r="C1806" s="259" t="s">
        <v>101</v>
      </c>
      <c r="D1806" s="259" t="s">
        <v>878</v>
      </c>
      <c r="E1806" s="259" t="str">
        <f t="shared" si="28"/>
        <v>K5705141104523423</v>
      </c>
      <c r="F1806" s="260">
        <v>187000</v>
      </c>
      <c r="G1806" s="260">
        <v>146252.96</v>
      </c>
    </row>
    <row r="1807" spans="1:7" x14ac:dyDescent="0.2">
      <c r="A1807" s="259" t="s">
        <v>687</v>
      </c>
      <c r="B1807" s="259" t="s">
        <v>811</v>
      </c>
      <c r="C1807" s="259" t="s">
        <v>101</v>
      </c>
      <c r="D1807" s="259" t="s">
        <v>897</v>
      </c>
      <c r="E1807" s="259" t="str">
        <f t="shared" si="28"/>
        <v>K5705141104525443</v>
      </c>
      <c r="F1807" s="260">
        <v>1256000</v>
      </c>
      <c r="G1807" s="260">
        <v>1255893.24</v>
      </c>
    </row>
    <row r="1808" spans="1:7" x14ac:dyDescent="0.2">
      <c r="A1808" s="259" t="s">
        <v>697</v>
      </c>
      <c r="B1808" s="259" t="s">
        <v>811</v>
      </c>
      <c r="C1808" s="259" t="s">
        <v>101</v>
      </c>
      <c r="D1808" s="259" t="s">
        <v>846</v>
      </c>
      <c r="E1808" s="259" t="str">
        <f t="shared" si="28"/>
        <v>K5705321104524214</v>
      </c>
      <c r="F1808" s="260">
        <v>792000</v>
      </c>
      <c r="G1808" s="260">
        <v>0</v>
      </c>
    </row>
    <row r="1809" spans="1:7" x14ac:dyDescent="0.2">
      <c r="A1809" s="259" t="s">
        <v>699</v>
      </c>
      <c r="B1809" s="259" t="s">
        <v>811</v>
      </c>
      <c r="C1809" s="259" t="s">
        <v>101</v>
      </c>
      <c r="D1809" s="259" t="s">
        <v>846</v>
      </c>
      <c r="E1809" s="259" t="str">
        <f t="shared" si="28"/>
        <v>K5705341104524214</v>
      </c>
      <c r="F1809" s="260">
        <v>951000</v>
      </c>
      <c r="G1809" s="260">
        <v>149642.49</v>
      </c>
    </row>
    <row r="1810" spans="1:7" x14ac:dyDescent="0.2">
      <c r="A1810" s="259" t="s">
        <v>685</v>
      </c>
      <c r="B1810" s="259" t="s">
        <v>811</v>
      </c>
      <c r="C1810" s="259" t="s">
        <v>101</v>
      </c>
      <c r="D1810" s="259" t="s">
        <v>898</v>
      </c>
      <c r="E1810" s="259" t="str">
        <f t="shared" si="28"/>
        <v>T5705101104523421</v>
      </c>
      <c r="F1810" s="260">
        <v>93000</v>
      </c>
      <c r="G1810" s="260">
        <v>71327.34</v>
      </c>
    </row>
    <row r="1811" spans="1:7" x14ac:dyDescent="0.2">
      <c r="A1811" s="259" t="s">
        <v>685</v>
      </c>
      <c r="B1811" s="259" t="s">
        <v>811</v>
      </c>
      <c r="C1811" s="259" t="s">
        <v>101</v>
      </c>
      <c r="D1811" s="259" t="s">
        <v>909</v>
      </c>
      <c r="E1811" s="259" t="str">
        <f t="shared" si="28"/>
        <v>T5705101104525416</v>
      </c>
      <c r="F1811" s="260">
        <v>1712000</v>
      </c>
      <c r="G1811" s="260">
        <v>1619354.49</v>
      </c>
    </row>
    <row r="1812" spans="1:7" x14ac:dyDescent="0.2">
      <c r="A1812" s="259" t="s">
        <v>697</v>
      </c>
      <c r="B1812" s="259" t="s">
        <v>853</v>
      </c>
      <c r="C1812" s="259" t="s">
        <v>101</v>
      </c>
      <c r="D1812" s="259" t="s">
        <v>526</v>
      </c>
      <c r="E1812" s="259" t="str">
        <f t="shared" si="28"/>
        <v>K5705321204523111</v>
      </c>
      <c r="F1812" s="260">
        <v>13050</v>
      </c>
      <c r="G1812" s="260">
        <v>0</v>
      </c>
    </row>
    <row r="1813" spans="1:7" x14ac:dyDescent="0.2">
      <c r="A1813" s="259" t="s">
        <v>697</v>
      </c>
      <c r="B1813" s="259" t="s">
        <v>853</v>
      </c>
      <c r="C1813" s="259" t="s">
        <v>101</v>
      </c>
      <c r="D1813" s="259" t="s">
        <v>530</v>
      </c>
      <c r="E1813" s="259" t="str">
        <f t="shared" si="28"/>
        <v>K5705321204523132</v>
      </c>
      <c r="F1813" s="260">
        <v>2210</v>
      </c>
      <c r="G1813" s="260">
        <v>0</v>
      </c>
    </row>
    <row r="1814" spans="1:7" x14ac:dyDescent="0.2">
      <c r="A1814" s="259" t="s">
        <v>697</v>
      </c>
      <c r="B1814" s="259" t="s">
        <v>853</v>
      </c>
      <c r="C1814" s="259" t="s">
        <v>101</v>
      </c>
      <c r="D1814" s="259" t="s">
        <v>846</v>
      </c>
      <c r="E1814" s="259" t="str">
        <f t="shared" si="28"/>
        <v>K5705321204524214</v>
      </c>
      <c r="F1814" s="260">
        <v>475500</v>
      </c>
      <c r="G1814" s="260">
        <v>0</v>
      </c>
    </row>
    <row r="1815" spans="1:7" x14ac:dyDescent="0.2">
      <c r="A1815" s="259" t="s">
        <v>871</v>
      </c>
      <c r="B1815" s="259" t="s">
        <v>855</v>
      </c>
      <c r="C1815" s="259" t="s">
        <v>872</v>
      </c>
      <c r="D1815" s="259" t="s">
        <v>884</v>
      </c>
      <c r="E1815" s="259" t="str">
        <f t="shared" si="28"/>
        <v>3188886414</v>
      </c>
      <c r="F1815" s="260">
        <v>0</v>
      </c>
      <c r="G1815" s="260">
        <v>-7272.14</v>
      </c>
    </row>
    <row r="1816" spans="1:7" x14ac:dyDescent="0.2">
      <c r="A1816" s="259" t="s">
        <v>871</v>
      </c>
      <c r="B1816" s="259" t="s">
        <v>855</v>
      </c>
      <c r="C1816" s="259" t="s">
        <v>872</v>
      </c>
      <c r="D1816" s="259" t="s">
        <v>881</v>
      </c>
      <c r="E1816" s="259" t="str">
        <f t="shared" si="28"/>
        <v>3188886615</v>
      </c>
      <c r="F1816" s="260">
        <v>0</v>
      </c>
      <c r="G1816" s="260">
        <v>-1075420.9099999999</v>
      </c>
    </row>
    <row r="1817" spans="1:7" x14ac:dyDescent="0.2">
      <c r="A1817" s="259" t="s">
        <v>683</v>
      </c>
      <c r="B1817" s="259" t="s">
        <v>855</v>
      </c>
      <c r="C1817" s="259" t="s">
        <v>101</v>
      </c>
      <c r="D1817" s="259" t="s">
        <v>535</v>
      </c>
      <c r="E1817" s="259" t="str">
        <f t="shared" si="28"/>
        <v>A5705083104523223</v>
      </c>
      <c r="F1817" s="260">
        <v>400000</v>
      </c>
      <c r="G1817" s="260">
        <v>231268.25</v>
      </c>
    </row>
    <row r="1818" spans="1:7" x14ac:dyDescent="0.2">
      <c r="A1818" s="259" t="s">
        <v>683</v>
      </c>
      <c r="B1818" s="259" t="s">
        <v>855</v>
      </c>
      <c r="C1818" s="259" t="s">
        <v>101</v>
      </c>
      <c r="D1818" s="259" t="s">
        <v>539</v>
      </c>
      <c r="E1818" s="259" t="str">
        <f t="shared" si="28"/>
        <v>A5705083104523233</v>
      </c>
      <c r="F1818" s="260">
        <v>5000</v>
      </c>
      <c r="G1818" s="260">
        <v>0</v>
      </c>
    </row>
    <row r="1819" spans="1:7" x14ac:dyDescent="0.2">
      <c r="A1819" s="259" t="s">
        <v>683</v>
      </c>
      <c r="B1819" s="259" t="s">
        <v>855</v>
      </c>
      <c r="C1819" s="259" t="s">
        <v>101</v>
      </c>
      <c r="D1819" s="259" t="s">
        <v>540</v>
      </c>
      <c r="E1819" s="259" t="str">
        <f t="shared" si="28"/>
        <v>A5705083104523234</v>
      </c>
      <c r="F1819" s="260">
        <v>80000</v>
      </c>
      <c r="G1819" s="260">
        <v>31614.37</v>
      </c>
    </row>
    <row r="1820" spans="1:7" x14ac:dyDescent="0.2">
      <c r="A1820" s="259" t="s">
        <v>683</v>
      </c>
      <c r="B1820" s="259" t="s">
        <v>855</v>
      </c>
      <c r="C1820" s="259" t="s">
        <v>101</v>
      </c>
      <c r="D1820" s="259" t="s">
        <v>544</v>
      </c>
      <c r="E1820" s="259" t="str">
        <f t="shared" si="28"/>
        <v>A5705083104523239</v>
      </c>
      <c r="F1820" s="260">
        <v>200000</v>
      </c>
      <c r="G1820" s="260">
        <v>474236.63</v>
      </c>
    </row>
    <row r="1821" spans="1:7" x14ac:dyDescent="0.2">
      <c r="A1821" s="259" t="s">
        <v>683</v>
      </c>
      <c r="B1821" s="259" t="s">
        <v>855</v>
      </c>
      <c r="C1821" s="259" t="s">
        <v>101</v>
      </c>
      <c r="D1821" s="259" t="s">
        <v>548</v>
      </c>
      <c r="E1821" s="259" t="str">
        <f t="shared" si="28"/>
        <v>A5705083104523293</v>
      </c>
      <c r="F1821" s="260">
        <v>1000</v>
      </c>
      <c r="G1821" s="260">
        <v>0</v>
      </c>
    </row>
    <row r="1822" spans="1:7" x14ac:dyDescent="0.2">
      <c r="A1822" s="259" t="s">
        <v>684</v>
      </c>
      <c r="B1822" s="259" t="s">
        <v>855</v>
      </c>
      <c r="C1822" s="259" t="s">
        <v>101</v>
      </c>
      <c r="D1822" s="259" t="s">
        <v>538</v>
      </c>
      <c r="E1822" s="259" t="str">
        <f t="shared" si="28"/>
        <v>A5705093104523232</v>
      </c>
      <c r="F1822" s="260">
        <v>300000</v>
      </c>
      <c r="G1822" s="260">
        <v>35085.660000000003</v>
      </c>
    </row>
    <row r="1823" spans="1:7" x14ac:dyDescent="0.2">
      <c r="A1823" s="259" t="s">
        <v>871</v>
      </c>
      <c r="B1823" s="259" t="s">
        <v>856</v>
      </c>
      <c r="C1823" s="259" t="s">
        <v>872</v>
      </c>
      <c r="D1823" s="259" t="s">
        <v>893</v>
      </c>
      <c r="E1823" s="259" t="str">
        <f t="shared" si="28"/>
        <v>4388886421</v>
      </c>
      <c r="F1823" s="260">
        <v>0</v>
      </c>
      <c r="G1823" s="260">
        <v>-3260447.24</v>
      </c>
    </row>
    <row r="1824" spans="1:7" x14ac:dyDescent="0.2">
      <c r="A1824" s="259" t="s">
        <v>871</v>
      </c>
      <c r="B1824" s="259" t="s">
        <v>856</v>
      </c>
      <c r="C1824" s="259" t="s">
        <v>872</v>
      </c>
      <c r="D1824" s="259" t="s">
        <v>894</v>
      </c>
      <c r="E1824" s="259" t="str">
        <f t="shared" si="28"/>
        <v>4388886514</v>
      </c>
      <c r="F1824" s="260">
        <v>0</v>
      </c>
      <c r="G1824" s="260">
        <v>-5820859.1900000004</v>
      </c>
    </row>
    <row r="1825" spans="1:7" x14ac:dyDescent="0.2">
      <c r="A1825" s="259" t="s">
        <v>871</v>
      </c>
      <c r="B1825" s="259" t="s">
        <v>856</v>
      </c>
      <c r="C1825" s="259" t="s">
        <v>872</v>
      </c>
      <c r="D1825" s="259" t="s">
        <v>873</v>
      </c>
      <c r="E1825" s="259" t="str">
        <f t="shared" si="28"/>
        <v>4388886526</v>
      </c>
      <c r="F1825" s="260">
        <v>0</v>
      </c>
      <c r="G1825" s="260">
        <v>-5608.02</v>
      </c>
    </row>
    <row r="1826" spans="1:7" x14ac:dyDescent="0.2">
      <c r="A1826" s="259" t="s">
        <v>118</v>
      </c>
      <c r="B1826" s="259" t="s">
        <v>856</v>
      </c>
      <c r="C1826" s="259" t="s">
        <v>101</v>
      </c>
      <c r="D1826" s="259" t="s">
        <v>898</v>
      </c>
      <c r="E1826" s="259" t="str">
        <f t="shared" si="28"/>
        <v>A5702944304523421</v>
      </c>
      <c r="F1826" s="260">
        <v>1000</v>
      </c>
      <c r="G1826" s="260">
        <v>0</v>
      </c>
    </row>
    <row r="1827" spans="1:7" x14ac:dyDescent="0.2">
      <c r="A1827" s="259" t="s">
        <v>118</v>
      </c>
      <c r="B1827" s="259" t="s">
        <v>856</v>
      </c>
      <c r="C1827" s="259" t="s">
        <v>101</v>
      </c>
      <c r="D1827" s="259" t="s">
        <v>907</v>
      </c>
      <c r="E1827" s="259" t="str">
        <f t="shared" si="28"/>
        <v>A5702944304525413</v>
      </c>
      <c r="F1827" s="260">
        <v>1000</v>
      </c>
      <c r="G1827" s="260">
        <v>0</v>
      </c>
    </row>
    <row r="1828" spans="1:7" x14ac:dyDescent="0.2">
      <c r="A1828" s="259" t="s">
        <v>683</v>
      </c>
      <c r="B1828" s="259" t="s">
        <v>856</v>
      </c>
      <c r="C1828" s="259" t="s">
        <v>101</v>
      </c>
      <c r="D1828" s="259" t="s">
        <v>526</v>
      </c>
      <c r="E1828" s="259" t="str">
        <f t="shared" si="28"/>
        <v>A5705084304523111</v>
      </c>
      <c r="F1828" s="260">
        <v>1870000</v>
      </c>
      <c r="G1828" s="260">
        <v>1390899.54</v>
      </c>
    </row>
    <row r="1829" spans="1:7" x14ac:dyDescent="0.2">
      <c r="A1829" s="259" t="s">
        <v>683</v>
      </c>
      <c r="B1829" s="259" t="s">
        <v>856</v>
      </c>
      <c r="C1829" s="259" t="s">
        <v>101</v>
      </c>
      <c r="D1829" s="259" t="s">
        <v>887</v>
      </c>
      <c r="E1829" s="259" t="str">
        <f t="shared" si="28"/>
        <v>A5705084304523112</v>
      </c>
      <c r="F1829" s="260">
        <v>1000</v>
      </c>
      <c r="G1829" s="260">
        <v>0</v>
      </c>
    </row>
    <row r="1830" spans="1:7" x14ac:dyDescent="0.2">
      <c r="A1830" s="259" t="s">
        <v>683</v>
      </c>
      <c r="B1830" s="259" t="s">
        <v>856</v>
      </c>
      <c r="C1830" s="259" t="s">
        <v>101</v>
      </c>
      <c r="D1830" s="259" t="s">
        <v>528</v>
      </c>
      <c r="E1830" s="259" t="str">
        <f t="shared" si="28"/>
        <v>A5705084304523113</v>
      </c>
      <c r="F1830" s="260">
        <v>20000</v>
      </c>
      <c r="G1830" s="260">
        <v>12054.76</v>
      </c>
    </row>
    <row r="1831" spans="1:7" x14ac:dyDescent="0.2">
      <c r="A1831" s="259" t="s">
        <v>683</v>
      </c>
      <c r="B1831" s="259" t="s">
        <v>856</v>
      </c>
      <c r="C1831" s="259" t="s">
        <v>101</v>
      </c>
      <c r="D1831" s="259" t="s">
        <v>529</v>
      </c>
      <c r="E1831" s="259" t="str">
        <f t="shared" si="28"/>
        <v>A5705084304523121</v>
      </c>
      <c r="F1831" s="260">
        <v>120000</v>
      </c>
      <c r="G1831" s="260">
        <v>95421.18</v>
      </c>
    </row>
    <row r="1832" spans="1:7" x14ac:dyDescent="0.2">
      <c r="A1832" s="259" t="s">
        <v>683</v>
      </c>
      <c r="B1832" s="259" t="s">
        <v>856</v>
      </c>
      <c r="C1832" s="259" t="s">
        <v>101</v>
      </c>
      <c r="D1832" s="259" t="s">
        <v>530</v>
      </c>
      <c r="E1832" s="259" t="str">
        <f t="shared" si="28"/>
        <v>A5705084304523132</v>
      </c>
      <c r="F1832" s="260">
        <v>303000</v>
      </c>
      <c r="G1832" s="260">
        <v>226666.92</v>
      </c>
    </row>
    <row r="1833" spans="1:7" x14ac:dyDescent="0.2">
      <c r="A1833" s="259" t="s">
        <v>683</v>
      </c>
      <c r="B1833" s="259" t="s">
        <v>856</v>
      </c>
      <c r="C1833" s="259" t="s">
        <v>101</v>
      </c>
      <c r="D1833" s="259" t="s">
        <v>510</v>
      </c>
      <c r="E1833" s="259" t="str">
        <f t="shared" si="28"/>
        <v>A5705084304523211</v>
      </c>
      <c r="F1833" s="260">
        <v>68000</v>
      </c>
      <c r="G1833" s="260">
        <v>54401.279999999999</v>
      </c>
    </row>
    <row r="1834" spans="1:7" x14ac:dyDescent="0.2">
      <c r="A1834" s="259" t="s">
        <v>683</v>
      </c>
      <c r="B1834" s="259" t="s">
        <v>856</v>
      </c>
      <c r="C1834" s="259" t="s">
        <v>101</v>
      </c>
      <c r="D1834" s="259" t="s">
        <v>531</v>
      </c>
      <c r="E1834" s="259" t="str">
        <f t="shared" si="28"/>
        <v>A5705084304523212</v>
      </c>
      <c r="F1834" s="260">
        <v>51000</v>
      </c>
      <c r="G1834" s="260">
        <v>30504.45</v>
      </c>
    </row>
    <row r="1835" spans="1:7" x14ac:dyDescent="0.2">
      <c r="A1835" s="259" t="s">
        <v>683</v>
      </c>
      <c r="B1835" s="259" t="s">
        <v>856</v>
      </c>
      <c r="C1835" s="259" t="s">
        <v>101</v>
      </c>
      <c r="D1835" s="259" t="s">
        <v>532</v>
      </c>
      <c r="E1835" s="259" t="str">
        <f t="shared" si="28"/>
        <v>A5705084304523213</v>
      </c>
      <c r="F1835" s="260">
        <v>27000</v>
      </c>
      <c r="G1835" s="260">
        <v>5174.53</v>
      </c>
    </row>
    <row r="1836" spans="1:7" x14ac:dyDescent="0.2">
      <c r="A1836" s="259" t="s">
        <v>683</v>
      </c>
      <c r="B1836" s="259" t="s">
        <v>856</v>
      </c>
      <c r="C1836" s="259" t="s">
        <v>101</v>
      </c>
      <c r="D1836" s="259" t="s">
        <v>533</v>
      </c>
      <c r="E1836" s="259" t="str">
        <f t="shared" si="28"/>
        <v>A5705084304523214</v>
      </c>
      <c r="F1836" s="260">
        <v>500</v>
      </c>
      <c r="G1836" s="260">
        <v>0</v>
      </c>
    </row>
    <row r="1837" spans="1:7" x14ac:dyDescent="0.2">
      <c r="A1837" s="259" t="s">
        <v>683</v>
      </c>
      <c r="B1837" s="259" t="s">
        <v>856</v>
      </c>
      <c r="C1837" s="259" t="s">
        <v>101</v>
      </c>
      <c r="D1837" s="259" t="s">
        <v>534</v>
      </c>
      <c r="E1837" s="259" t="str">
        <f t="shared" si="28"/>
        <v>A5705084304523221</v>
      </c>
      <c r="F1837" s="260">
        <v>41000</v>
      </c>
      <c r="G1837" s="260">
        <v>15144.52</v>
      </c>
    </row>
    <row r="1838" spans="1:7" x14ac:dyDescent="0.2">
      <c r="A1838" s="259" t="s">
        <v>683</v>
      </c>
      <c r="B1838" s="259" t="s">
        <v>856</v>
      </c>
      <c r="C1838" s="259" t="s">
        <v>101</v>
      </c>
      <c r="D1838" s="259" t="s">
        <v>535</v>
      </c>
      <c r="E1838" s="259" t="str">
        <f t="shared" si="28"/>
        <v>A5705084304523223</v>
      </c>
      <c r="F1838" s="260">
        <v>200000</v>
      </c>
      <c r="G1838" s="260">
        <v>155156.56</v>
      </c>
    </row>
    <row r="1839" spans="1:7" x14ac:dyDescent="0.2">
      <c r="A1839" s="259" t="s">
        <v>683</v>
      </c>
      <c r="B1839" s="259" t="s">
        <v>856</v>
      </c>
      <c r="C1839" s="259" t="s">
        <v>101</v>
      </c>
      <c r="D1839" s="259" t="s">
        <v>570</v>
      </c>
      <c r="E1839" s="259" t="str">
        <f t="shared" si="28"/>
        <v>A5705084304523224</v>
      </c>
      <c r="F1839" s="260">
        <v>40000</v>
      </c>
      <c r="G1839" s="260">
        <v>0</v>
      </c>
    </row>
    <row r="1840" spans="1:7" x14ac:dyDescent="0.2">
      <c r="A1840" s="259" t="s">
        <v>683</v>
      </c>
      <c r="B1840" s="259" t="s">
        <v>856</v>
      </c>
      <c r="C1840" s="259" t="s">
        <v>101</v>
      </c>
      <c r="D1840" s="259" t="s">
        <v>536</v>
      </c>
      <c r="E1840" s="259" t="str">
        <f t="shared" si="28"/>
        <v>A5705084304523225</v>
      </c>
      <c r="F1840" s="260">
        <v>7000</v>
      </c>
      <c r="G1840" s="260">
        <v>1244.1400000000001</v>
      </c>
    </row>
    <row r="1841" spans="1:7" x14ac:dyDescent="0.2">
      <c r="A1841" s="259" t="s">
        <v>683</v>
      </c>
      <c r="B1841" s="259" t="s">
        <v>856</v>
      </c>
      <c r="C1841" s="259" t="s">
        <v>101</v>
      </c>
      <c r="D1841" s="259" t="s">
        <v>571</v>
      </c>
      <c r="E1841" s="259" t="str">
        <f t="shared" si="28"/>
        <v>A5705084304523227</v>
      </c>
      <c r="F1841" s="260">
        <v>6500</v>
      </c>
      <c r="G1841" s="260">
        <v>2628.08</v>
      </c>
    </row>
    <row r="1842" spans="1:7" x14ac:dyDescent="0.2">
      <c r="A1842" s="259" t="s">
        <v>683</v>
      </c>
      <c r="B1842" s="259" t="s">
        <v>856</v>
      </c>
      <c r="C1842" s="259" t="s">
        <v>101</v>
      </c>
      <c r="D1842" s="259" t="s">
        <v>537</v>
      </c>
      <c r="E1842" s="259" t="str">
        <f t="shared" si="28"/>
        <v>A5705084304523231</v>
      </c>
      <c r="F1842" s="260">
        <v>43000</v>
      </c>
      <c r="G1842" s="260">
        <v>31985.95</v>
      </c>
    </row>
    <row r="1843" spans="1:7" x14ac:dyDescent="0.2">
      <c r="A1843" s="259" t="s">
        <v>683</v>
      </c>
      <c r="B1843" s="259" t="s">
        <v>856</v>
      </c>
      <c r="C1843" s="259" t="s">
        <v>101</v>
      </c>
      <c r="D1843" s="259" t="s">
        <v>538</v>
      </c>
      <c r="E1843" s="259" t="str">
        <f t="shared" si="28"/>
        <v>A5705084304523232</v>
      </c>
      <c r="F1843" s="260">
        <v>1000</v>
      </c>
      <c r="G1843" s="260">
        <v>327.64999999999998</v>
      </c>
    </row>
    <row r="1844" spans="1:7" x14ac:dyDescent="0.2">
      <c r="A1844" s="259" t="s">
        <v>683</v>
      </c>
      <c r="B1844" s="259" t="s">
        <v>856</v>
      </c>
      <c r="C1844" s="259" t="s">
        <v>101</v>
      </c>
      <c r="D1844" s="259" t="s">
        <v>539</v>
      </c>
      <c r="E1844" s="259" t="str">
        <f t="shared" si="28"/>
        <v>A5705084304523233</v>
      </c>
      <c r="F1844" s="260">
        <v>400000</v>
      </c>
      <c r="G1844" s="260">
        <v>251471.96</v>
      </c>
    </row>
    <row r="1845" spans="1:7" x14ac:dyDescent="0.2">
      <c r="A1845" s="259" t="s">
        <v>683</v>
      </c>
      <c r="B1845" s="259" t="s">
        <v>856</v>
      </c>
      <c r="C1845" s="259" t="s">
        <v>101</v>
      </c>
      <c r="D1845" s="259" t="s">
        <v>540</v>
      </c>
      <c r="E1845" s="259" t="str">
        <f t="shared" si="28"/>
        <v>A5705084304523234</v>
      </c>
      <c r="F1845" s="260">
        <v>305000</v>
      </c>
      <c r="G1845" s="260">
        <v>131815.69</v>
      </c>
    </row>
    <row r="1846" spans="1:7" x14ac:dyDescent="0.2">
      <c r="A1846" s="259" t="s">
        <v>683</v>
      </c>
      <c r="B1846" s="259" t="s">
        <v>856</v>
      </c>
      <c r="C1846" s="259" t="s">
        <v>101</v>
      </c>
      <c r="D1846" s="259" t="s">
        <v>541</v>
      </c>
      <c r="E1846" s="259" t="str">
        <f t="shared" si="28"/>
        <v>A5705084304523235</v>
      </c>
      <c r="F1846" s="260">
        <v>160000</v>
      </c>
      <c r="G1846" s="260">
        <v>100481.89</v>
      </c>
    </row>
    <row r="1847" spans="1:7" x14ac:dyDescent="0.2">
      <c r="A1847" s="259" t="s">
        <v>683</v>
      </c>
      <c r="B1847" s="259" t="s">
        <v>856</v>
      </c>
      <c r="C1847" s="259" t="s">
        <v>101</v>
      </c>
      <c r="D1847" s="259" t="s">
        <v>542</v>
      </c>
      <c r="E1847" s="259" t="str">
        <f t="shared" si="28"/>
        <v>A5705084304523236</v>
      </c>
      <c r="F1847" s="260">
        <v>20000</v>
      </c>
      <c r="G1847" s="260">
        <v>14992.54</v>
      </c>
    </row>
    <row r="1848" spans="1:7" x14ac:dyDescent="0.2">
      <c r="A1848" s="259" t="s">
        <v>683</v>
      </c>
      <c r="B1848" s="259" t="s">
        <v>856</v>
      </c>
      <c r="C1848" s="259" t="s">
        <v>101</v>
      </c>
      <c r="D1848" s="259" t="s">
        <v>511</v>
      </c>
      <c r="E1848" s="259" t="str">
        <f t="shared" si="28"/>
        <v>A5705084304523237</v>
      </c>
      <c r="F1848" s="260">
        <v>500000</v>
      </c>
      <c r="G1848" s="260">
        <v>358219.38</v>
      </c>
    </row>
    <row r="1849" spans="1:7" x14ac:dyDescent="0.2">
      <c r="A1849" s="259" t="s">
        <v>683</v>
      </c>
      <c r="B1849" s="259" t="s">
        <v>856</v>
      </c>
      <c r="C1849" s="259" t="s">
        <v>101</v>
      </c>
      <c r="D1849" s="259" t="s">
        <v>543</v>
      </c>
      <c r="E1849" s="259" t="str">
        <f t="shared" si="28"/>
        <v>A5705084304523238</v>
      </c>
      <c r="F1849" s="260">
        <v>300000</v>
      </c>
      <c r="G1849" s="260">
        <v>289276.49</v>
      </c>
    </row>
    <row r="1850" spans="1:7" x14ac:dyDescent="0.2">
      <c r="A1850" s="259" t="s">
        <v>683</v>
      </c>
      <c r="B1850" s="259" t="s">
        <v>856</v>
      </c>
      <c r="C1850" s="259" t="s">
        <v>101</v>
      </c>
      <c r="D1850" s="259" t="s">
        <v>544</v>
      </c>
      <c r="E1850" s="259" t="str">
        <f t="shared" si="28"/>
        <v>A5705084304523239</v>
      </c>
      <c r="F1850" s="260">
        <v>1300000</v>
      </c>
      <c r="G1850" s="260">
        <v>603731.44999999995</v>
      </c>
    </row>
    <row r="1851" spans="1:7" x14ac:dyDescent="0.2">
      <c r="A1851" s="259" t="s">
        <v>683</v>
      </c>
      <c r="B1851" s="259" t="s">
        <v>856</v>
      </c>
      <c r="C1851" s="259" t="s">
        <v>101</v>
      </c>
      <c r="D1851" s="259" t="s">
        <v>545</v>
      </c>
      <c r="E1851" s="259" t="str">
        <f t="shared" si="28"/>
        <v>A5705084304523241</v>
      </c>
      <c r="F1851" s="260">
        <v>1000</v>
      </c>
      <c r="G1851" s="260">
        <v>352</v>
      </c>
    </row>
    <row r="1852" spans="1:7" x14ac:dyDescent="0.2">
      <c r="A1852" s="259" t="s">
        <v>683</v>
      </c>
      <c r="B1852" s="259" t="s">
        <v>856</v>
      </c>
      <c r="C1852" s="259" t="s">
        <v>101</v>
      </c>
      <c r="D1852" s="259" t="s">
        <v>546</v>
      </c>
      <c r="E1852" s="259" t="str">
        <f t="shared" si="28"/>
        <v>A5705084304523291</v>
      </c>
      <c r="F1852" s="260">
        <v>44000</v>
      </c>
      <c r="G1852" s="260">
        <v>26638.94</v>
      </c>
    </row>
    <row r="1853" spans="1:7" x14ac:dyDescent="0.2">
      <c r="A1853" s="259" t="s">
        <v>683</v>
      </c>
      <c r="B1853" s="259" t="s">
        <v>856</v>
      </c>
      <c r="C1853" s="259" t="s">
        <v>101</v>
      </c>
      <c r="D1853" s="259" t="s">
        <v>547</v>
      </c>
      <c r="E1853" s="259" t="str">
        <f t="shared" si="28"/>
        <v>A5705084304523292</v>
      </c>
      <c r="F1853" s="260">
        <v>42000</v>
      </c>
      <c r="G1853" s="260">
        <v>23039.62</v>
      </c>
    </row>
    <row r="1854" spans="1:7" x14ac:dyDescent="0.2">
      <c r="A1854" s="259" t="s">
        <v>683</v>
      </c>
      <c r="B1854" s="259" t="s">
        <v>856</v>
      </c>
      <c r="C1854" s="259" t="s">
        <v>101</v>
      </c>
      <c r="D1854" s="259" t="s">
        <v>548</v>
      </c>
      <c r="E1854" s="259" t="str">
        <f t="shared" si="28"/>
        <v>A5705084304523293</v>
      </c>
      <c r="F1854" s="260">
        <v>72000</v>
      </c>
      <c r="G1854" s="260">
        <v>60027.81</v>
      </c>
    </row>
    <row r="1855" spans="1:7" x14ac:dyDescent="0.2">
      <c r="A1855" s="259" t="s">
        <v>683</v>
      </c>
      <c r="B1855" s="259" t="s">
        <v>856</v>
      </c>
      <c r="C1855" s="259" t="s">
        <v>101</v>
      </c>
      <c r="D1855" s="259" t="s">
        <v>818</v>
      </c>
      <c r="E1855" s="259" t="str">
        <f t="shared" si="28"/>
        <v>A5705084304523294</v>
      </c>
      <c r="F1855" s="260">
        <v>35000</v>
      </c>
      <c r="G1855" s="260">
        <v>17236.580000000002</v>
      </c>
    </row>
    <row r="1856" spans="1:7" x14ac:dyDescent="0.2">
      <c r="A1856" s="259" t="s">
        <v>683</v>
      </c>
      <c r="B1856" s="259" t="s">
        <v>856</v>
      </c>
      <c r="C1856" s="259" t="s">
        <v>101</v>
      </c>
      <c r="D1856" s="259" t="s">
        <v>549</v>
      </c>
      <c r="E1856" s="259" t="str">
        <f t="shared" si="28"/>
        <v>A5705084304523295</v>
      </c>
      <c r="F1856" s="260">
        <v>20000</v>
      </c>
      <c r="G1856" s="260">
        <v>11053.4</v>
      </c>
    </row>
    <row r="1857" spans="1:7" x14ac:dyDescent="0.2">
      <c r="A1857" s="259" t="s">
        <v>683</v>
      </c>
      <c r="B1857" s="259" t="s">
        <v>856</v>
      </c>
      <c r="C1857" s="259" t="s">
        <v>101</v>
      </c>
      <c r="D1857" s="259" t="s">
        <v>812</v>
      </c>
      <c r="E1857" s="259" t="str">
        <f t="shared" si="28"/>
        <v>A5705084304523296</v>
      </c>
      <c r="F1857" s="260">
        <v>500</v>
      </c>
      <c r="G1857" s="260">
        <v>0</v>
      </c>
    </row>
    <row r="1858" spans="1:7" x14ac:dyDescent="0.2">
      <c r="A1858" s="259" t="s">
        <v>683</v>
      </c>
      <c r="B1858" s="259" t="s">
        <v>856</v>
      </c>
      <c r="C1858" s="259" t="s">
        <v>101</v>
      </c>
      <c r="D1858" s="259" t="s">
        <v>550</v>
      </c>
      <c r="E1858" s="259" t="str">
        <f t="shared" si="28"/>
        <v>A5705084304523299</v>
      </c>
      <c r="F1858" s="260">
        <v>3500</v>
      </c>
      <c r="G1858" s="260">
        <v>0</v>
      </c>
    </row>
    <row r="1859" spans="1:7" x14ac:dyDescent="0.2">
      <c r="A1859" s="259" t="s">
        <v>683</v>
      </c>
      <c r="B1859" s="259" t="s">
        <v>856</v>
      </c>
      <c r="C1859" s="259" t="s">
        <v>101</v>
      </c>
      <c r="D1859" s="259" t="s">
        <v>551</v>
      </c>
      <c r="E1859" s="259" t="str">
        <f t="shared" ref="E1859:E1922" si="29">CONCATENATE(A1859,B1859,C1859,D1859)</f>
        <v>A5705084304523431</v>
      </c>
      <c r="F1859" s="260">
        <v>7000</v>
      </c>
      <c r="G1859" s="260">
        <v>1491.11</v>
      </c>
    </row>
    <row r="1860" spans="1:7" x14ac:dyDescent="0.2">
      <c r="A1860" s="259" t="s">
        <v>683</v>
      </c>
      <c r="B1860" s="259" t="s">
        <v>856</v>
      </c>
      <c r="C1860" s="259" t="s">
        <v>101</v>
      </c>
      <c r="D1860" s="259" t="s">
        <v>813</v>
      </c>
      <c r="E1860" s="259" t="str">
        <f t="shared" si="29"/>
        <v>A5705084304523433</v>
      </c>
      <c r="F1860" s="260">
        <v>1000</v>
      </c>
      <c r="G1860" s="260">
        <v>423.97</v>
      </c>
    </row>
    <row r="1861" spans="1:7" x14ac:dyDescent="0.2">
      <c r="A1861" s="259" t="s">
        <v>683</v>
      </c>
      <c r="B1861" s="259" t="s">
        <v>856</v>
      </c>
      <c r="C1861" s="259" t="s">
        <v>101</v>
      </c>
      <c r="D1861" s="259" t="s">
        <v>819</v>
      </c>
      <c r="E1861" s="259" t="str">
        <f t="shared" si="29"/>
        <v>A5705084304523434</v>
      </c>
      <c r="F1861" s="260">
        <v>500</v>
      </c>
      <c r="G1861" s="260">
        <v>0</v>
      </c>
    </row>
    <row r="1862" spans="1:7" x14ac:dyDescent="0.2">
      <c r="A1862" s="259" t="s">
        <v>684</v>
      </c>
      <c r="B1862" s="259" t="s">
        <v>856</v>
      </c>
      <c r="C1862" s="259" t="s">
        <v>101</v>
      </c>
      <c r="D1862" s="259" t="s">
        <v>538</v>
      </c>
      <c r="E1862" s="259" t="str">
        <f t="shared" si="29"/>
        <v>A5705094304523232</v>
      </c>
      <c r="F1862" s="260">
        <v>1000000</v>
      </c>
      <c r="G1862" s="260">
        <v>962615.55</v>
      </c>
    </row>
    <row r="1863" spans="1:7" x14ac:dyDescent="0.2">
      <c r="A1863" s="259" t="s">
        <v>684</v>
      </c>
      <c r="B1863" s="259" t="s">
        <v>856</v>
      </c>
      <c r="C1863" s="259" t="s">
        <v>101</v>
      </c>
      <c r="D1863" s="259" t="s">
        <v>557</v>
      </c>
      <c r="E1863" s="259" t="str">
        <f t="shared" si="29"/>
        <v>A5705094304524123</v>
      </c>
      <c r="F1863" s="260">
        <v>35000</v>
      </c>
      <c r="G1863" s="260">
        <v>2450</v>
      </c>
    </row>
    <row r="1864" spans="1:7" x14ac:dyDescent="0.2">
      <c r="A1864" s="259" t="s">
        <v>684</v>
      </c>
      <c r="B1864" s="259" t="s">
        <v>856</v>
      </c>
      <c r="C1864" s="259" t="s">
        <v>101</v>
      </c>
      <c r="D1864" s="259" t="s">
        <v>503</v>
      </c>
      <c r="E1864" s="259" t="str">
        <f t="shared" si="29"/>
        <v>A5705094304524126</v>
      </c>
      <c r="F1864" s="260">
        <v>500</v>
      </c>
      <c r="G1864" s="260">
        <v>0</v>
      </c>
    </row>
    <row r="1865" spans="1:7" x14ac:dyDescent="0.2">
      <c r="A1865" s="259" t="s">
        <v>684</v>
      </c>
      <c r="B1865" s="259" t="s">
        <v>856</v>
      </c>
      <c r="C1865" s="259" t="s">
        <v>101</v>
      </c>
      <c r="D1865" s="259" t="s">
        <v>891</v>
      </c>
      <c r="E1865" s="259" t="str">
        <f t="shared" si="29"/>
        <v>A5705094304524212</v>
      </c>
      <c r="F1865" s="260">
        <v>1000</v>
      </c>
      <c r="G1865" s="260">
        <v>0</v>
      </c>
    </row>
    <row r="1866" spans="1:7" x14ac:dyDescent="0.2">
      <c r="A1866" s="259" t="s">
        <v>684</v>
      </c>
      <c r="B1866" s="259" t="s">
        <v>856</v>
      </c>
      <c r="C1866" s="259" t="s">
        <v>101</v>
      </c>
      <c r="D1866" s="259" t="s">
        <v>908</v>
      </c>
      <c r="E1866" s="259" t="str">
        <f t="shared" si="29"/>
        <v>A5705094304524213</v>
      </c>
      <c r="F1866" s="260">
        <v>10000</v>
      </c>
      <c r="G1866" s="260">
        <v>97279.78</v>
      </c>
    </row>
    <row r="1867" spans="1:7" x14ac:dyDescent="0.2">
      <c r="A1867" s="259" t="s">
        <v>684</v>
      </c>
      <c r="B1867" s="259" t="s">
        <v>856</v>
      </c>
      <c r="C1867" s="259" t="s">
        <v>101</v>
      </c>
      <c r="D1867" s="259" t="s">
        <v>846</v>
      </c>
      <c r="E1867" s="259" t="str">
        <f t="shared" si="29"/>
        <v>A5705094304524214</v>
      </c>
      <c r="F1867" s="260">
        <v>4200000</v>
      </c>
      <c r="G1867" s="260">
        <v>1414369.54</v>
      </c>
    </row>
    <row r="1868" spans="1:7" x14ac:dyDescent="0.2">
      <c r="A1868" s="259" t="s">
        <v>684</v>
      </c>
      <c r="B1868" s="259" t="s">
        <v>856</v>
      </c>
      <c r="C1868" s="259" t="s">
        <v>101</v>
      </c>
      <c r="D1868" s="259" t="s">
        <v>552</v>
      </c>
      <c r="E1868" s="259" t="str">
        <f t="shared" si="29"/>
        <v>A5705094304524221</v>
      </c>
      <c r="F1868" s="260">
        <v>15000</v>
      </c>
      <c r="G1868" s="260">
        <v>36191.25</v>
      </c>
    </row>
    <row r="1869" spans="1:7" x14ac:dyDescent="0.2">
      <c r="A1869" s="259" t="s">
        <v>684</v>
      </c>
      <c r="B1869" s="259" t="s">
        <v>856</v>
      </c>
      <c r="C1869" s="259" t="s">
        <v>101</v>
      </c>
      <c r="D1869" s="259" t="s">
        <v>559</v>
      </c>
      <c r="E1869" s="259" t="str">
        <f t="shared" si="29"/>
        <v>A5705094304524222</v>
      </c>
      <c r="F1869" s="260">
        <v>100000</v>
      </c>
      <c r="G1869" s="260">
        <v>0</v>
      </c>
    </row>
    <row r="1870" spans="1:7" x14ac:dyDescent="0.2">
      <c r="A1870" s="259" t="s">
        <v>684</v>
      </c>
      <c r="B1870" s="259" t="s">
        <v>856</v>
      </c>
      <c r="C1870" s="259" t="s">
        <v>101</v>
      </c>
      <c r="D1870" s="259" t="s">
        <v>822</v>
      </c>
      <c r="E1870" s="259" t="str">
        <f t="shared" si="29"/>
        <v>A5705094304524223</v>
      </c>
      <c r="F1870" s="260">
        <v>7000</v>
      </c>
      <c r="G1870" s="260">
        <v>0</v>
      </c>
    </row>
    <row r="1871" spans="1:7" x14ac:dyDescent="0.2">
      <c r="A1871" s="259" t="s">
        <v>684</v>
      </c>
      <c r="B1871" s="259" t="s">
        <v>856</v>
      </c>
      <c r="C1871" s="259" t="s">
        <v>101</v>
      </c>
      <c r="D1871" s="259" t="s">
        <v>823</v>
      </c>
      <c r="E1871" s="259" t="str">
        <f t="shared" si="29"/>
        <v>A5705094304524225</v>
      </c>
      <c r="F1871" s="260">
        <v>1000</v>
      </c>
      <c r="G1871" s="260">
        <v>0</v>
      </c>
    </row>
    <row r="1872" spans="1:7" x14ac:dyDescent="0.2">
      <c r="A1872" s="259" t="s">
        <v>684</v>
      </c>
      <c r="B1872" s="259" t="s">
        <v>856</v>
      </c>
      <c r="C1872" s="259" t="s">
        <v>101</v>
      </c>
      <c r="D1872" s="259" t="s">
        <v>824</v>
      </c>
      <c r="E1872" s="259" t="str">
        <f t="shared" si="29"/>
        <v>A5705094304524227</v>
      </c>
      <c r="F1872" s="260">
        <v>266000</v>
      </c>
      <c r="G1872" s="260">
        <v>103623.08</v>
      </c>
    </row>
    <row r="1873" spans="1:7" x14ac:dyDescent="0.2">
      <c r="A1873" s="259" t="s">
        <v>684</v>
      </c>
      <c r="B1873" s="259" t="s">
        <v>856</v>
      </c>
      <c r="C1873" s="259" t="s">
        <v>101</v>
      </c>
      <c r="D1873" s="259" t="s">
        <v>563</v>
      </c>
      <c r="E1873" s="259" t="str">
        <f t="shared" si="29"/>
        <v>A5705094304524231</v>
      </c>
      <c r="F1873" s="260">
        <v>14000</v>
      </c>
      <c r="G1873" s="260">
        <v>0</v>
      </c>
    </row>
    <row r="1874" spans="1:7" x14ac:dyDescent="0.2">
      <c r="A1874" s="259" t="s">
        <v>684</v>
      </c>
      <c r="B1874" s="259" t="s">
        <v>856</v>
      </c>
      <c r="C1874" s="259" t="s">
        <v>101</v>
      </c>
      <c r="D1874" s="259" t="s">
        <v>560</v>
      </c>
      <c r="E1874" s="259" t="str">
        <f t="shared" si="29"/>
        <v>A5705094304524262</v>
      </c>
      <c r="F1874" s="260">
        <v>300000</v>
      </c>
      <c r="G1874" s="260">
        <v>65012.5</v>
      </c>
    </row>
    <row r="1875" spans="1:7" x14ac:dyDescent="0.2">
      <c r="A1875" s="259" t="s">
        <v>684</v>
      </c>
      <c r="B1875" s="259" t="s">
        <v>856</v>
      </c>
      <c r="C1875" s="259" t="s">
        <v>101</v>
      </c>
      <c r="D1875" s="259" t="s">
        <v>895</v>
      </c>
      <c r="E1875" s="259" t="str">
        <f t="shared" si="29"/>
        <v>A5705094304524264</v>
      </c>
      <c r="F1875" s="260">
        <v>1000</v>
      </c>
      <c r="G1875" s="260">
        <v>0</v>
      </c>
    </row>
    <row r="1876" spans="1:7" x14ac:dyDescent="0.2">
      <c r="A1876" s="259" t="s">
        <v>684</v>
      </c>
      <c r="B1876" s="259" t="s">
        <v>856</v>
      </c>
      <c r="C1876" s="259" t="s">
        <v>101</v>
      </c>
      <c r="D1876" s="259" t="s">
        <v>828</v>
      </c>
      <c r="E1876" s="259" t="str">
        <f t="shared" si="29"/>
        <v>A5705094304524511</v>
      </c>
      <c r="F1876" s="260">
        <v>400000</v>
      </c>
      <c r="G1876" s="260">
        <v>21997.5</v>
      </c>
    </row>
    <row r="1877" spans="1:7" x14ac:dyDescent="0.2">
      <c r="A1877" s="259" t="s">
        <v>684</v>
      </c>
      <c r="B1877" s="259" t="s">
        <v>856</v>
      </c>
      <c r="C1877" s="259" t="s">
        <v>101</v>
      </c>
      <c r="D1877" s="259" t="s">
        <v>854</v>
      </c>
      <c r="E1877" s="259" t="str">
        <f t="shared" si="29"/>
        <v>A5705094304524521</v>
      </c>
      <c r="F1877" s="260">
        <v>7000</v>
      </c>
      <c r="G1877" s="260">
        <v>0</v>
      </c>
    </row>
    <row r="1878" spans="1:7" x14ac:dyDescent="0.2">
      <c r="A1878" s="259" t="s">
        <v>684</v>
      </c>
      <c r="B1878" s="259" t="s">
        <v>856</v>
      </c>
      <c r="C1878" s="259" t="s">
        <v>101</v>
      </c>
      <c r="D1878" s="259" t="s">
        <v>501</v>
      </c>
      <c r="E1878" s="259" t="str">
        <f t="shared" si="29"/>
        <v>A5705094304524541</v>
      </c>
      <c r="F1878" s="260">
        <v>1000</v>
      </c>
      <c r="G1878" s="260">
        <v>0</v>
      </c>
    </row>
    <row r="1879" spans="1:7" x14ac:dyDescent="0.2">
      <c r="A1879" s="259" t="s">
        <v>687</v>
      </c>
      <c r="B1879" s="259" t="s">
        <v>856</v>
      </c>
      <c r="C1879" s="259" t="s">
        <v>101</v>
      </c>
      <c r="D1879" s="259" t="s">
        <v>878</v>
      </c>
      <c r="E1879" s="259" t="str">
        <f t="shared" si="29"/>
        <v>K5705144304523423</v>
      </c>
      <c r="F1879" s="260">
        <v>1000</v>
      </c>
      <c r="G1879" s="260">
        <v>0</v>
      </c>
    </row>
    <row r="1880" spans="1:7" x14ac:dyDescent="0.2">
      <c r="A1880" s="259" t="s">
        <v>687</v>
      </c>
      <c r="B1880" s="259" t="s">
        <v>856</v>
      </c>
      <c r="C1880" s="259" t="s">
        <v>101</v>
      </c>
      <c r="D1880" s="259" t="s">
        <v>897</v>
      </c>
      <c r="E1880" s="259" t="str">
        <f t="shared" si="29"/>
        <v>K5705144304525443</v>
      </c>
      <c r="F1880" s="260">
        <v>1000</v>
      </c>
      <c r="G1880" s="260">
        <v>0</v>
      </c>
    </row>
    <row r="1881" spans="1:7" x14ac:dyDescent="0.2">
      <c r="A1881" s="259" t="s">
        <v>690</v>
      </c>
      <c r="B1881" s="259" t="s">
        <v>856</v>
      </c>
      <c r="C1881" s="259" t="s">
        <v>101</v>
      </c>
      <c r="D1881" s="259" t="s">
        <v>539</v>
      </c>
      <c r="E1881" s="259" t="str">
        <f t="shared" si="29"/>
        <v>K5705244304523233</v>
      </c>
      <c r="F1881" s="260">
        <v>5000</v>
      </c>
      <c r="G1881" s="260">
        <v>0</v>
      </c>
    </row>
    <row r="1882" spans="1:7" x14ac:dyDescent="0.2">
      <c r="A1882" s="259" t="s">
        <v>690</v>
      </c>
      <c r="B1882" s="259" t="s">
        <v>856</v>
      </c>
      <c r="C1882" s="259" t="s">
        <v>101</v>
      </c>
      <c r="D1882" s="259" t="s">
        <v>511</v>
      </c>
      <c r="E1882" s="259" t="str">
        <f t="shared" si="29"/>
        <v>K5705244304523237</v>
      </c>
      <c r="F1882" s="260">
        <v>15000</v>
      </c>
      <c r="G1882" s="260">
        <v>0</v>
      </c>
    </row>
    <row r="1883" spans="1:7" x14ac:dyDescent="0.2">
      <c r="A1883" s="259" t="s">
        <v>690</v>
      </c>
      <c r="B1883" s="259" t="s">
        <v>856</v>
      </c>
      <c r="C1883" s="259" t="s">
        <v>101</v>
      </c>
      <c r="D1883" s="259" t="s">
        <v>544</v>
      </c>
      <c r="E1883" s="259" t="str">
        <f t="shared" si="29"/>
        <v>K5705244304523239</v>
      </c>
      <c r="F1883" s="260">
        <v>1000</v>
      </c>
      <c r="G1883" s="260">
        <v>0</v>
      </c>
    </row>
    <row r="1884" spans="1:7" x14ac:dyDescent="0.2">
      <c r="A1884" s="259" t="s">
        <v>690</v>
      </c>
      <c r="B1884" s="259" t="s">
        <v>856</v>
      </c>
      <c r="C1884" s="259" t="s">
        <v>101</v>
      </c>
      <c r="D1884" s="259" t="s">
        <v>846</v>
      </c>
      <c r="E1884" s="259" t="str">
        <f t="shared" si="29"/>
        <v>K5705244304524214</v>
      </c>
      <c r="F1884" s="260">
        <v>375000</v>
      </c>
      <c r="G1884" s="260">
        <v>148576.53</v>
      </c>
    </row>
    <row r="1885" spans="1:7" x14ac:dyDescent="0.2">
      <c r="A1885" s="259" t="s">
        <v>695</v>
      </c>
      <c r="B1885" s="259" t="s">
        <v>856</v>
      </c>
      <c r="C1885" s="259" t="s">
        <v>101</v>
      </c>
      <c r="D1885" s="259" t="s">
        <v>526</v>
      </c>
      <c r="E1885" s="259" t="str">
        <f t="shared" si="29"/>
        <v>K5705284304523111</v>
      </c>
      <c r="F1885" s="260">
        <v>30960</v>
      </c>
      <c r="G1885" s="260">
        <v>0</v>
      </c>
    </row>
    <row r="1886" spans="1:7" x14ac:dyDescent="0.2">
      <c r="A1886" s="259" t="s">
        <v>695</v>
      </c>
      <c r="B1886" s="259" t="s">
        <v>856</v>
      </c>
      <c r="C1886" s="259" t="s">
        <v>101</v>
      </c>
      <c r="D1886" s="259" t="s">
        <v>530</v>
      </c>
      <c r="E1886" s="259" t="str">
        <f t="shared" si="29"/>
        <v>K5705284304523132</v>
      </c>
      <c r="F1886" s="260">
        <v>5040</v>
      </c>
      <c r="G1886" s="260">
        <v>0</v>
      </c>
    </row>
    <row r="1887" spans="1:7" x14ac:dyDescent="0.2">
      <c r="A1887" s="259" t="s">
        <v>695</v>
      </c>
      <c r="B1887" s="259" t="s">
        <v>856</v>
      </c>
      <c r="C1887" s="259" t="s">
        <v>101</v>
      </c>
      <c r="D1887" s="259" t="s">
        <v>510</v>
      </c>
      <c r="E1887" s="259" t="str">
        <f t="shared" si="29"/>
        <v>K5705284304523211</v>
      </c>
      <c r="F1887" s="260">
        <v>2000</v>
      </c>
      <c r="G1887" s="260">
        <v>589.76</v>
      </c>
    </row>
    <row r="1888" spans="1:7" x14ac:dyDescent="0.2">
      <c r="A1888" s="259" t="s">
        <v>695</v>
      </c>
      <c r="B1888" s="259" t="s">
        <v>856</v>
      </c>
      <c r="C1888" s="259" t="s">
        <v>101</v>
      </c>
      <c r="D1888" s="259" t="s">
        <v>531</v>
      </c>
      <c r="E1888" s="259" t="str">
        <f t="shared" si="29"/>
        <v>K5705284304523212</v>
      </c>
      <c r="F1888" s="260">
        <v>1000</v>
      </c>
      <c r="G1888" s="260">
        <v>0</v>
      </c>
    </row>
    <row r="1889" spans="1:7" x14ac:dyDescent="0.2">
      <c r="A1889" s="259" t="s">
        <v>695</v>
      </c>
      <c r="B1889" s="259" t="s">
        <v>856</v>
      </c>
      <c r="C1889" s="259" t="s">
        <v>101</v>
      </c>
      <c r="D1889" s="259" t="s">
        <v>511</v>
      </c>
      <c r="E1889" s="259" t="str">
        <f t="shared" si="29"/>
        <v>K5705284304523237</v>
      </c>
      <c r="F1889" s="260">
        <v>1400</v>
      </c>
      <c r="G1889" s="260">
        <v>6937.5</v>
      </c>
    </row>
    <row r="1890" spans="1:7" x14ac:dyDescent="0.2">
      <c r="A1890" s="259" t="s">
        <v>695</v>
      </c>
      <c r="B1890" s="259" t="s">
        <v>856</v>
      </c>
      <c r="C1890" s="259" t="s">
        <v>101</v>
      </c>
      <c r="D1890" s="259" t="s">
        <v>824</v>
      </c>
      <c r="E1890" s="259" t="str">
        <f t="shared" si="29"/>
        <v>K5705284304524227</v>
      </c>
      <c r="F1890" s="260">
        <v>22500</v>
      </c>
      <c r="G1890" s="260">
        <v>0</v>
      </c>
    </row>
    <row r="1891" spans="1:7" x14ac:dyDescent="0.2">
      <c r="A1891" s="259" t="s">
        <v>695</v>
      </c>
      <c r="B1891" s="259" t="s">
        <v>856</v>
      </c>
      <c r="C1891" s="259" t="s">
        <v>101</v>
      </c>
      <c r="D1891" s="259" t="s">
        <v>560</v>
      </c>
      <c r="E1891" s="259" t="str">
        <f t="shared" si="29"/>
        <v>K5705284304524262</v>
      </c>
      <c r="F1891" s="260">
        <v>2000</v>
      </c>
      <c r="G1891" s="260">
        <v>0</v>
      </c>
    </row>
    <row r="1892" spans="1:7" x14ac:dyDescent="0.2">
      <c r="A1892" s="259" t="s">
        <v>693</v>
      </c>
      <c r="B1892" s="259" t="s">
        <v>856</v>
      </c>
      <c r="C1892" s="259" t="s">
        <v>101</v>
      </c>
      <c r="D1892" s="259" t="s">
        <v>526</v>
      </c>
      <c r="E1892" s="259" t="str">
        <f t="shared" si="29"/>
        <v>K5705294304523111</v>
      </c>
      <c r="F1892" s="260">
        <v>17630</v>
      </c>
      <c r="G1892" s="260">
        <v>0</v>
      </c>
    </row>
    <row r="1893" spans="1:7" x14ac:dyDescent="0.2">
      <c r="A1893" s="259" t="s">
        <v>693</v>
      </c>
      <c r="B1893" s="259" t="s">
        <v>856</v>
      </c>
      <c r="C1893" s="259" t="s">
        <v>101</v>
      </c>
      <c r="D1893" s="259" t="s">
        <v>530</v>
      </c>
      <c r="E1893" s="259" t="str">
        <f t="shared" si="29"/>
        <v>K5705294304523132</v>
      </c>
      <c r="F1893" s="260">
        <v>2870</v>
      </c>
      <c r="G1893" s="260">
        <v>0</v>
      </c>
    </row>
    <row r="1894" spans="1:7" x14ac:dyDescent="0.2">
      <c r="A1894" s="259" t="s">
        <v>693</v>
      </c>
      <c r="B1894" s="259" t="s">
        <v>856</v>
      </c>
      <c r="C1894" s="259" t="s">
        <v>101</v>
      </c>
      <c r="D1894" s="259" t="s">
        <v>510</v>
      </c>
      <c r="E1894" s="259" t="str">
        <f t="shared" si="29"/>
        <v>K5705294304523211</v>
      </c>
      <c r="F1894" s="260">
        <v>3000</v>
      </c>
      <c r="G1894" s="260">
        <v>0</v>
      </c>
    </row>
    <row r="1895" spans="1:7" x14ac:dyDescent="0.2">
      <c r="A1895" s="259" t="s">
        <v>693</v>
      </c>
      <c r="B1895" s="259" t="s">
        <v>856</v>
      </c>
      <c r="C1895" s="259" t="s">
        <v>101</v>
      </c>
      <c r="D1895" s="259" t="s">
        <v>531</v>
      </c>
      <c r="E1895" s="259" t="str">
        <f t="shared" si="29"/>
        <v>K5705294304523212</v>
      </c>
      <c r="F1895" s="260">
        <v>1000</v>
      </c>
      <c r="G1895" s="260">
        <v>0</v>
      </c>
    </row>
    <row r="1896" spans="1:7" x14ac:dyDescent="0.2">
      <c r="A1896" s="259" t="s">
        <v>693</v>
      </c>
      <c r="B1896" s="259" t="s">
        <v>856</v>
      </c>
      <c r="C1896" s="259" t="s">
        <v>101</v>
      </c>
      <c r="D1896" s="259" t="s">
        <v>539</v>
      </c>
      <c r="E1896" s="259" t="str">
        <f t="shared" si="29"/>
        <v>K5705294304523233</v>
      </c>
      <c r="F1896" s="260">
        <v>1000</v>
      </c>
      <c r="G1896" s="260">
        <v>163.5</v>
      </c>
    </row>
    <row r="1897" spans="1:7" x14ac:dyDescent="0.2">
      <c r="A1897" s="259" t="s">
        <v>693</v>
      </c>
      <c r="B1897" s="259" t="s">
        <v>856</v>
      </c>
      <c r="C1897" s="259" t="s">
        <v>101</v>
      </c>
      <c r="D1897" s="259" t="s">
        <v>511</v>
      </c>
      <c r="E1897" s="259" t="str">
        <f t="shared" si="29"/>
        <v>K5705294304523237</v>
      </c>
      <c r="F1897" s="260">
        <v>7000</v>
      </c>
      <c r="G1897" s="260">
        <v>6859.38</v>
      </c>
    </row>
    <row r="1898" spans="1:7" x14ac:dyDescent="0.2">
      <c r="A1898" s="259" t="s">
        <v>693</v>
      </c>
      <c r="B1898" s="259" t="s">
        <v>856</v>
      </c>
      <c r="C1898" s="259" t="s">
        <v>101</v>
      </c>
      <c r="D1898" s="259" t="s">
        <v>824</v>
      </c>
      <c r="E1898" s="259" t="str">
        <f t="shared" si="29"/>
        <v>K5705294304524227</v>
      </c>
      <c r="F1898" s="260">
        <v>25000</v>
      </c>
      <c r="G1898" s="260">
        <v>0</v>
      </c>
    </row>
    <row r="1899" spans="1:7" x14ac:dyDescent="0.2">
      <c r="A1899" s="259" t="s">
        <v>697</v>
      </c>
      <c r="B1899" s="259" t="s">
        <v>856</v>
      </c>
      <c r="C1899" s="259" t="s">
        <v>101</v>
      </c>
      <c r="D1899" s="259" t="s">
        <v>539</v>
      </c>
      <c r="E1899" s="259" t="str">
        <f t="shared" si="29"/>
        <v>K5705324304523233</v>
      </c>
      <c r="F1899" s="260">
        <v>2560</v>
      </c>
      <c r="G1899" s="260">
        <v>0</v>
      </c>
    </row>
    <row r="1900" spans="1:7" x14ac:dyDescent="0.2">
      <c r="A1900" s="259" t="s">
        <v>697</v>
      </c>
      <c r="B1900" s="259" t="s">
        <v>856</v>
      </c>
      <c r="C1900" s="259" t="s">
        <v>101</v>
      </c>
      <c r="D1900" s="259" t="s">
        <v>511</v>
      </c>
      <c r="E1900" s="259" t="str">
        <f t="shared" si="29"/>
        <v>K5705324304523237</v>
      </c>
      <c r="F1900" s="260">
        <v>25600</v>
      </c>
      <c r="G1900" s="260">
        <v>45290</v>
      </c>
    </row>
    <row r="1901" spans="1:7" x14ac:dyDescent="0.2">
      <c r="A1901" s="259" t="s">
        <v>698</v>
      </c>
      <c r="B1901" s="259" t="s">
        <v>856</v>
      </c>
      <c r="C1901" s="259" t="s">
        <v>101</v>
      </c>
      <c r="D1901" s="259" t="s">
        <v>526</v>
      </c>
      <c r="E1901" s="259" t="str">
        <f t="shared" si="29"/>
        <v>K5705334304523111</v>
      </c>
      <c r="F1901" s="260">
        <v>7740</v>
      </c>
      <c r="G1901" s="260">
        <v>0</v>
      </c>
    </row>
    <row r="1902" spans="1:7" x14ac:dyDescent="0.2">
      <c r="A1902" s="259" t="s">
        <v>698</v>
      </c>
      <c r="B1902" s="259" t="s">
        <v>856</v>
      </c>
      <c r="C1902" s="259" t="s">
        <v>101</v>
      </c>
      <c r="D1902" s="259" t="s">
        <v>530</v>
      </c>
      <c r="E1902" s="259" t="str">
        <f t="shared" si="29"/>
        <v>K5705334304523132</v>
      </c>
      <c r="F1902" s="260">
        <v>1260</v>
      </c>
      <c r="G1902" s="260">
        <v>0</v>
      </c>
    </row>
    <row r="1903" spans="1:7" x14ac:dyDescent="0.2">
      <c r="A1903" s="259" t="s">
        <v>698</v>
      </c>
      <c r="B1903" s="259" t="s">
        <v>856</v>
      </c>
      <c r="C1903" s="259" t="s">
        <v>101</v>
      </c>
      <c r="D1903" s="259" t="s">
        <v>510</v>
      </c>
      <c r="E1903" s="259" t="str">
        <f t="shared" si="29"/>
        <v>K5705334304523211</v>
      </c>
      <c r="F1903" s="260">
        <v>2000</v>
      </c>
      <c r="G1903" s="260">
        <v>0</v>
      </c>
    </row>
    <row r="1904" spans="1:7" x14ac:dyDescent="0.2">
      <c r="A1904" s="259" t="s">
        <v>698</v>
      </c>
      <c r="B1904" s="259" t="s">
        <v>856</v>
      </c>
      <c r="C1904" s="259" t="s">
        <v>101</v>
      </c>
      <c r="D1904" s="259" t="s">
        <v>531</v>
      </c>
      <c r="E1904" s="259" t="str">
        <f t="shared" si="29"/>
        <v>K5705334304523212</v>
      </c>
      <c r="F1904" s="260">
        <v>1000</v>
      </c>
      <c r="G1904" s="260">
        <v>0</v>
      </c>
    </row>
    <row r="1905" spans="1:7" x14ac:dyDescent="0.2">
      <c r="A1905" s="259" t="s">
        <v>698</v>
      </c>
      <c r="B1905" s="259" t="s">
        <v>856</v>
      </c>
      <c r="C1905" s="259" t="s">
        <v>101</v>
      </c>
      <c r="D1905" s="259" t="s">
        <v>539</v>
      </c>
      <c r="E1905" s="259" t="str">
        <f t="shared" si="29"/>
        <v>K5705334304523233</v>
      </c>
      <c r="F1905" s="260">
        <v>5000</v>
      </c>
      <c r="G1905" s="260">
        <v>0</v>
      </c>
    </row>
    <row r="1906" spans="1:7" x14ac:dyDescent="0.2">
      <c r="A1906" s="259" t="s">
        <v>698</v>
      </c>
      <c r="B1906" s="259" t="s">
        <v>856</v>
      </c>
      <c r="C1906" s="259" t="s">
        <v>101</v>
      </c>
      <c r="D1906" s="259" t="s">
        <v>511</v>
      </c>
      <c r="E1906" s="259" t="str">
        <f t="shared" si="29"/>
        <v>K5705334304523237</v>
      </c>
      <c r="F1906" s="260">
        <v>15000</v>
      </c>
      <c r="G1906" s="260">
        <v>0</v>
      </c>
    </row>
    <row r="1907" spans="1:7" x14ac:dyDescent="0.2">
      <c r="A1907" s="259" t="s">
        <v>698</v>
      </c>
      <c r="B1907" s="259" t="s">
        <v>856</v>
      </c>
      <c r="C1907" s="259" t="s">
        <v>101</v>
      </c>
      <c r="D1907" s="259" t="s">
        <v>824</v>
      </c>
      <c r="E1907" s="259" t="str">
        <f t="shared" si="29"/>
        <v>K5705334304524227</v>
      </c>
      <c r="F1907" s="260">
        <v>10000</v>
      </c>
      <c r="G1907" s="260">
        <v>0</v>
      </c>
    </row>
    <row r="1908" spans="1:7" x14ac:dyDescent="0.2">
      <c r="A1908" s="259" t="s">
        <v>699</v>
      </c>
      <c r="B1908" s="259" t="s">
        <v>856</v>
      </c>
      <c r="C1908" s="259" t="s">
        <v>101</v>
      </c>
      <c r="D1908" s="259" t="s">
        <v>552</v>
      </c>
      <c r="E1908" s="259" t="str">
        <f t="shared" si="29"/>
        <v>K5705344304524221</v>
      </c>
      <c r="F1908" s="260">
        <v>1500</v>
      </c>
      <c r="G1908" s="260">
        <v>0</v>
      </c>
    </row>
    <row r="1909" spans="1:7" x14ac:dyDescent="0.2">
      <c r="A1909" s="259" t="s">
        <v>699</v>
      </c>
      <c r="B1909" s="259" t="s">
        <v>856</v>
      </c>
      <c r="C1909" s="259" t="s">
        <v>101</v>
      </c>
      <c r="D1909" s="259" t="s">
        <v>824</v>
      </c>
      <c r="E1909" s="259" t="str">
        <f t="shared" si="29"/>
        <v>K5705344304524227</v>
      </c>
      <c r="F1909" s="260">
        <v>230000</v>
      </c>
      <c r="G1909" s="260">
        <v>0</v>
      </c>
    </row>
    <row r="1910" spans="1:7" x14ac:dyDescent="0.2">
      <c r="A1910" s="259" t="s">
        <v>699</v>
      </c>
      <c r="B1910" s="259" t="s">
        <v>856</v>
      </c>
      <c r="C1910" s="259" t="s">
        <v>101</v>
      </c>
      <c r="D1910" s="259" t="s">
        <v>560</v>
      </c>
      <c r="E1910" s="259" t="str">
        <f t="shared" si="29"/>
        <v>K5705344304524262</v>
      </c>
      <c r="F1910" s="260">
        <v>20000</v>
      </c>
      <c r="G1910" s="260">
        <v>0</v>
      </c>
    </row>
    <row r="1911" spans="1:7" x14ac:dyDescent="0.2">
      <c r="A1911" s="259" t="s">
        <v>685</v>
      </c>
      <c r="B1911" s="259" t="s">
        <v>856</v>
      </c>
      <c r="C1911" s="259" t="s">
        <v>101</v>
      </c>
      <c r="D1911" s="259" t="s">
        <v>898</v>
      </c>
      <c r="E1911" s="259" t="str">
        <f t="shared" si="29"/>
        <v>T5705104304523421</v>
      </c>
      <c r="F1911" s="260">
        <v>1000</v>
      </c>
      <c r="G1911" s="260">
        <v>0</v>
      </c>
    </row>
    <row r="1912" spans="1:7" x14ac:dyDescent="0.2">
      <c r="A1912" s="259" t="s">
        <v>685</v>
      </c>
      <c r="B1912" s="259" t="s">
        <v>856</v>
      </c>
      <c r="C1912" s="259" t="s">
        <v>101</v>
      </c>
      <c r="D1912" s="259" t="s">
        <v>909</v>
      </c>
      <c r="E1912" s="259" t="str">
        <f t="shared" si="29"/>
        <v>T5705104304525416</v>
      </c>
      <c r="F1912" s="260">
        <v>213000</v>
      </c>
      <c r="G1912" s="260">
        <v>0</v>
      </c>
    </row>
    <row r="1913" spans="1:7" x14ac:dyDescent="0.2">
      <c r="A1913" s="259" t="s">
        <v>691</v>
      </c>
      <c r="B1913" s="259" t="s">
        <v>856</v>
      </c>
      <c r="C1913" s="259" t="s">
        <v>101</v>
      </c>
      <c r="D1913" s="259" t="s">
        <v>526</v>
      </c>
      <c r="E1913" s="259" t="str">
        <f t="shared" si="29"/>
        <v>T5705264304523111</v>
      </c>
      <c r="F1913" s="260">
        <v>26000</v>
      </c>
      <c r="G1913" s="260">
        <v>0</v>
      </c>
    </row>
    <row r="1914" spans="1:7" x14ac:dyDescent="0.2">
      <c r="A1914" s="259" t="s">
        <v>691</v>
      </c>
      <c r="B1914" s="259" t="s">
        <v>856</v>
      </c>
      <c r="C1914" s="259" t="s">
        <v>101</v>
      </c>
      <c r="D1914" s="259" t="s">
        <v>530</v>
      </c>
      <c r="E1914" s="259" t="str">
        <f t="shared" si="29"/>
        <v>T5705264304523132</v>
      </c>
      <c r="F1914" s="260">
        <v>4500</v>
      </c>
      <c r="G1914" s="260">
        <v>0</v>
      </c>
    </row>
    <row r="1915" spans="1:7" x14ac:dyDescent="0.2">
      <c r="A1915" s="259" t="s">
        <v>691</v>
      </c>
      <c r="B1915" s="259" t="s">
        <v>856</v>
      </c>
      <c r="C1915" s="259" t="s">
        <v>101</v>
      </c>
      <c r="D1915" s="259" t="s">
        <v>510</v>
      </c>
      <c r="E1915" s="259" t="str">
        <f t="shared" si="29"/>
        <v>T5705264304523211</v>
      </c>
      <c r="F1915" s="260">
        <v>2200</v>
      </c>
      <c r="G1915" s="260">
        <v>905.21</v>
      </c>
    </row>
    <row r="1916" spans="1:7" x14ac:dyDescent="0.2">
      <c r="A1916" s="259" t="s">
        <v>691</v>
      </c>
      <c r="B1916" s="259" t="s">
        <v>856</v>
      </c>
      <c r="C1916" s="259" t="s">
        <v>101</v>
      </c>
      <c r="D1916" s="259" t="s">
        <v>511</v>
      </c>
      <c r="E1916" s="259" t="str">
        <f t="shared" si="29"/>
        <v>T5705264304523237</v>
      </c>
      <c r="F1916" s="260">
        <v>19000</v>
      </c>
      <c r="G1916" s="260">
        <v>6093.75</v>
      </c>
    </row>
    <row r="1917" spans="1:7" x14ac:dyDescent="0.2">
      <c r="A1917" s="259" t="s">
        <v>691</v>
      </c>
      <c r="B1917" s="259" t="s">
        <v>856</v>
      </c>
      <c r="C1917" s="259" t="s">
        <v>101</v>
      </c>
      <c r="D1917" s="259" t="s">
        <v>824</v>
      </c>
      <c r="E1917" s="259" t="str">
        <f t="shared" si="29"/>
        <v>T5705264304524227</v>
      </c>
      <c r="F1917" s="260">
        <v>30000</v>
      </c>
      <c r="G1917" s="260">
        <v>0</v>
      </c>
    </row>
    <row r="1918" spans="1:7" x14ac:dyDescent="0.2">
      <c r="A1918" s="259" t="s">
        <v>692</v>
      </c>
      <c r="B1918" s="259" t="s">
        <v>856</v>
      </c>
      <c r="C1918" s="259" t="s">
        <v>101</v>
      </c>
      <c r="D1918" s="259" t="s">
        <v>526</v>
      </c>
      <c r="E1918" s="259" t="str">
        <f t="shared" si="29"/>
        <v>T5705274304523111</v>
      </c>
      <c r="F1918" s="260">
        <v>13000</v>
      </c>
      <c r="G1918" s="260">
        <v>0</v>
      </c>
    </row>
    <row r="1919" spans="1:7" x14ac:dyDescent="0.2">
      <c r="A1919" s="259" t="s">
        <v>692</v>
      </c>
      <c r="B1919" s="259" t="s">
        <v>856</v>
      </c>
      <c r="C1919" s="259" t="s">
        <v>101</v>
      </c>
      <c r="D1919" s="259" t="s">
        <v>530</v>
      </c>
      <c r="E1919" s="259" t="str">
        <f t="shared" si="29"/>
        <v>T5705274304523132</v>
      </c>
      <c r="F1919" s="260">
        <v>2200</v>
      </c>
      <c r="G1919" s="260">
        <v>0</v>
      </c>
    </row>
    <row r="1920" spans="1:7" x14ac:dyDescent="0.2">
      <c r="A1920" s="259" t="s">
        <v>692</v>
      </c>
      <c r="B1920" s="259" t="s">
        <v>856</v>
      </c>
      <c r="C1920" s="259" t="s">
        <v>101</v>
      </c>
      <c r="D1920" s="259" t="s">
        <v>510</v>
      </c>
      <c r="E1920" s="259" t="str">
        <f t="shared" si="29"/>
        <v>T5705274304523211</v>
      </c>
      <c r="F1920" s="260">
        <v>1000</v>
      </c>
      <c r="G1920" s="260">
        <v>0</v>
      </c>
    </row>
    <row r="1921" spans="1:7" x14ac:dyDescent="0.2">
      <c r="A1921" s="259" t="s">
        <v>692</v>
      </c>
      <c r="B1921" s="259" t="s">
        <v>856</v>
      </c>
      <c r="C1921" s="259" t="s">
        <v>101</v>
      </c>
      <c r="D1921" s="259" t="s">
        <v>531</v>
      </c>
      <c r="E1921" s="259" t="str">
        <f t="shared" si="29"/>
        <v>T5705274304523212</v>
      </c>
      <c r="F1921" s="260">
        <v>500</v>
      </c>
      <c r="G1921" s="260">
        <v>0</v>
      </c>
    </row>
    <row r="1922" spans="1:7" x14ac:dyDescent="0.2">
      <c r="A1922" s="259" t="s">
        <v>696</v>
      </c>
      <c r="B1922" s="259" t="s">
        <v>856</v>
      </c>
      <c r="C1922" s="259" t="s">
        <v>101</v>
      </c>
      <c r="D1922" s="259" t="s">
        <v>526</v>
      </c>
      <c r="E1922" s="259" t="str">
        <f t="shared" si="29"/>
        <v>T5705304304523111</v>
      </c>
      <c r="F1922" s="260">
        <v>17200</v>
      </c>
      <c r="G1922" s="260">
        <v>0</v>
      </c>
    </row>
    <row r="1923" spans="1:7" x14ac:dyDescent="0.2">
      <c r="A1923" s="259" t="s">
        <v>696</v>
      </c>
      <c r="B1923" s="259" t="s">
        <v>856</v>
      </c>
      <c r="C1923" s="259" t="s">
        <v>101</v>
      </c>
      <c r="D1923" s="259" t="s">
        <v>530</v>
      </c>
      <c r="E1923" s="259" t="str">
        <f t="shared" ref="E1923:E1986" si="30">CONCATENATE(A1923,B1923,C1923,D1923)</f>
        <v>T5705304304523132</v>
      </c>
      <c r="F1923" s="260">
        <v>2800</v>
      </c>
      <c r="G1923" s="260">
        <v>0</v>
      </c>
    </row>
    <row r="1924" spans="1:7" x14ac:dyDescent="0.2">
      <c r="A1924" s="259" t="s">
        <v>696</v>
      </c>
      <c r="B1924" s="259" t="s">
        <v>856</v>
      </c>
      <c r="C1924" s="259" t="s">
        <v>101</v>
      </c>
      <c r="D1924" s="259" t="s">
        <v>510</v>
      </c>
      <c r="E1924" s="259" t="str">
        <f t="shared" si="30"/>
        <v>T5705304304523211</v>
      </c>
      <c r="F1924" s="260">
        <v>2000</v>
      </c>
      <c r="G1924" s="260">
        <v>546.86</v>
      </c>
    </row>
    <row r="1925" spans="1:7" x14ac:dyDescent="0.2">
      <c r="A1925" s="259" t="s">
        <v>696</v>
      </c>
      <c r="B1925" s="259" t="s">
        <v>856</v>
      </c>
      <c r="C1925" s="259" t="s">
        <v>101</v>
      </c>
      <c r="D1925" s="259" t="s">
        <v>531</v>
      </c>
      <c r="E1925" s="259" t="str">
        <f t="shared" si="30"/>
        <v>T5705304304523212</v>
      </c>
      <c r="F1925" s="260">
        <v>1000</v>
      </c>
      <c r="G1925" s="260">
        <v>0</v>
      </c>
    </row>
    <row r="1926" spans="1:7" x14ac:dyDescent="0.2">
      <c r="A1926" s="259" t="s">
        <v>696</v>
      </c>
      <c r="B1926" s="259" t="s">
        <v>856</v>
      </c>
      <c r="C1926" s="259" t="s">
        <v>101</v>
      </c>
      <c r="D1926" s="259" t="s">
        <v>539</v>
      </c>
      <c r="E1926" s="259" t="str">
        <f t="shared" si="30"/>
        <v>T5705304304523233</v>
      </c>
      <c r="F1926" s="260">
        <v>2000</v>
      </c>
      <c r="G1926" s="260">
        <v>3031.25</v>
      </c>
    </row>
    <row r="1927" spans="1:7" x14ac:dyDescent="0.2">
      <c r="A1927" s="259" t="s">
        <v>696</v>
      </c>
      <c r="B1927" s="259" t="s">
        <v>856</v>
      </c>
      <c r="C1927" s="259" t="s">
        <v>101</v>
      </c>
      <c r="D1927" s="259" t="s">
        <v>511</v>
      </c>
      <c r="E1927" s="259" t="str">
        <f t="shared" si="30"/>
        <v>T5705304304523237</v>
      </c>
      <c r="F1927" s="260">
        <v>5000</v>
      </c>
      <c r="G1927" s="260">
        <v>17375</v>
      </c>
    </row>
    <row r="1928" spans="1:7" x14ac:dyDescent="0.2">
      <c r="A1928" s="259" t="s">
        <v>696</v>
      </c>
      <c r="B1928" s="259" t="s">
        <v>856</v>
      </c>
      <c r="C1928" s="259" t="s">
        <v>101</v>
      </c>
      <c r="D1928" s="259" t="s">
        <v>560</v>
      </c>
      <c r="E1928" s="259" t="str">
        <f t="shared" si="30"/>
        <v>T5705304304524262</v>
      </c>
      <c r="F1928" s="260">
        <v>27600</v>
      </c>
      <c r="G1928" s="260">
        <v>0</v>
      </c>
    </row>
    <row r="1929" spans="1:7" x14ac:dyDescent="0.2">
      <c r="A1929" s="259" t="s">
        <v>694</v>
      </c>
      <c r="B1929" s="259" t="s">
        <v>856</v>
      </c>
      <c r="C1929" s="259" t="s">
        <v>101</v>
      </c>
      <c r="D1929" s="259" t="s">
        <v>526</v>
      </c>
      <c r="E1929" s="259" t="str">
        <f t="shared" si="30"/>
        <v>T5705314304523111</v>
      </c>
      <c r="F1929" s="260">
        <v>34500</v>
      </c>
      <c r="G1929" s="260">
        <v>0</v>
      </c>
    </row>
    <row r="1930" spans="1:7" x14ac:dyDescent="0.2">
      <c r="A1930" s="259" t="s">
        <v>694</v>
      </c>
      <c r="B1930" s="259" t="s">
        <v>856</v>
      </c>
      <c r="C1930" s="259" t="s">
        <v>101</v>
      </c>
      <c r="D1930" s="259" t="s">
        <v>530</v>
      </c>
      <c r="E1930" s="259" t="str">
        <f t="shared" si="30"/>
        <v>T5705314304523132</v>
      </c>
      <c r="F1930" s="260">
        <v>5650</v>
      </c>
      <c r="G1930" s="260">
        <v>0</v>
      </c>
    </row>
    <row r="1931" spans="1:7" x14ac:dyDescent="0.2">
      <c r="A1931" s="259" t="s">
        <v>694</v>
      </c>
      <c r="B1931" s="259" t="s">
        <v>856</v>
      </c>
      <c r="C1931" s="259" t="s">
        <v>101</v>
      </c>
      <c r="D1931" s="259" t="s">
        <v>510</v>
      </c>
      <c r="E1931" s="259" t="str">
        <f t="shared" si="30"/>
        <v>T5705314304523211</v>
      </c>
      <c r="F1931" s="260">
        <v>1000</v>
      </c>
      <c r="G1931" s="260">
        <v>813.39</v>
      </c>
    </row>
    <row r="1932" spans="1:7" x14ac:dyDescent="0.2">
      <c r="A1932" s="259" t="s">
        <v>694</v>
      </c>
      <c r="B1932" s="259" t="s">
        <v>856</v>
      </c>
      <c r="C1932" s="259" t="s">
        <v>101</v>
      </c>
      <c r="D1932" s="259" t="s">
        <v>531</v>
      </c>
      <c r="E1932" s="259" t="str">
        <f t="shared" si="30"/>
        <v>T5705314304523212</v>
      </c>
      <c r="F1932" s="260">
        <v>1000</v>
      </c>
      <c r="G1932" s="260">
        <v>0</v>
      </c>
    </row>
    <row r="1933" spans="1:7" x14ac:dyDescent="0.2">
      <c r="A1933" s="259" t="s">
        <v>694</v>
      </c>
      <c r="B1933" s="259" t="s">
        <v>856</v>
      </c>
      <c r="C1933" s="259" t="s">
        <v>101</v>
      </c>
      <c r="D1933" s="259" t="s">
        <v>539</v>
      </c>
      <c r="E1933" s="259" t="str">
        <f t="shared" si="30"/>
        <v>T5705314304523233</v>
      </c>
      <c r="F1933" s="260">
        <v>1000</v>
      </c>
      <c r="G1933" s="260">
        <v>0</v>
      </c>
    </row>
    <row r="1934" spans="1:7" x14ac:dyDescent="0.2">
      <c r="A1934" s="259" t="s">
        <v>694</v>
      </c>
      <c r="B1934" s="259" t="s">
        <v>856</v>
      </c>
      <c r="C1934" s="259" t="s">
        <v>101</v>
      </c>
      <c r="D1934" s="259" t="s">
        <v>511</v>
      </c>
      <c r="E1934" s="259" t="str">
        <f t="shared" si="30"/>
        <v>T5705314304523237</v>
      </c>
      <c r="F1934" s="260">
        <v>10000</v>
      </c>
      <c r="G1934" s="260">
        <v>5300</v>
      </c>
    </row>
    <row r="1935" spans="1:7" x14ac:dyDescent="0.2">
      <c r="A1935" s="259" t="s">
        <v>694</v>
      </c>
      <c r="B1935" s="259" t="s">
        <v>856</v>
      </c>
      <c r="C1935" s="259" t="s">
        <v>101</v>
      </c>
      <c r="D1935" s="259" t="s">
        <v>560</v>
      </c>
      <c r="E1935" s="259" t="str">
        <f t="shared" si="30"/>
        <v>T5705314304524262</v>
      </c>
      <c r="F1935" s="260">
        <v>18000</v>
      </c>
      <c r="G1935" s="260">
        <v>3587.5</v>
      </c>
    </row>
    <row r="1936" spans="1:7" x14ac:dyDescent="0.2">
      <c r="A1936" s="259" t="s">
        <v>871</v>
      </c>
      <c r="B1936" s="259" t="s">
        <v>857</v>
      </c>
      <c r="C1936" s="259" t="s">
        <v>872</v>
      </c>
      <c r="D1936" s="259" t="s">
        <v>876</v>
      </c>
      <c r="E1936" s="259" t="str">
        <f t="shared" si="30"/>
        <v>5188886323</v>
      </c>
      <c r="F1936" s="260">
        <v>0</v>
      </c>
      <c r="G1936" s="260">
        <v>-130197.98</v>
      </c>
    </row>
    <row r="1937" spans="1:7" x14ac:dyDescent="0.2">
      <c r="A1937" s="259" t="s">
        <v>871</v>
      </c>
      <c r="B1937" s="259" t="s">
        <v>857</v>
      </c>
      <c r="C1937" s="259" t="s">
        <v>872</v>
      </c>
      <c r="D1937" s="259" t="s">
        <v>910</v>
      </c>
      <c r="E1937" s="259" t="str">
        <f t="shared" si="30"/>
        <v>5188886324</v>
      </c>
      <c r="F1937" s="260">
        <v>0</v>
      </c>
      <c r="G1937" s="260">
        <v>-0.08</v>
      </c>
    </row>
    <row r="1938" spans="1:7" x14ac:dyDescent="0.2">
      <c r="A1938" s="259" t="s">
        <v>684</v>
      </c>
      <c r="B1938" s="259" t="s">
        <v>857</v>
      </c>
      <c r="C1938" s="259" t="s">
        <v>101</v>
      </c>
      <c r="D1938" s="259" t="s">
        <v>538</v>
      </c>
      <c r="E1938" s="259" t="str">
        <f t="shared" si="30"/>
        <v>A5705095104523232</v>
      </c>
      <c r="F1938" s="260">
        <v>50000</v>
      </c>
      <c r="G1938" s="260">
        <v>151048.25</v>
      </c>
    </row>
    <row r="1939" spans="1:7" x14ac:dyDescent="0.2">
      <c r="A1939" s="259" t="s">
        <v>684</v>
      </c>
      <c r="B1939" s="259" t="s">
        <v>857</v>
      </c>
      <c r="C1939" s="259" t="s">
        <v>101</v>
      </c>
      <c r="D1939" s="259" t="s">
        <v>846</v>
      </c>
      <c r="E1939" s="259" t="str">
        <f t="shared" si="30"/>
        <v>A5705095104524214</v>
      </c>
      <c r="F1939" s="260">
        <v>1000</v>
      </c>
      <c r="G1939" s="260">
        <v>0</v>
      </c>
    </row>
    <row r="1940" spans="1:7" x14ac:dyDescent="0.2">
      <c r="A1940" s="259" t="s">
        <v>689</v>
      </c>
      <c r="B1940" s="259" t="s">
        <v>857</v>
      </c>
      <c r="C1940" s="259" t="s">
        <v>101</v>
      </c>
      <c r="D1940" s="259" t="s">
        <v>859</v>
      </c>
      <c r="E1940" s="259" t="str">
        <f t="shared" si="30"/>
        <v>K5705165104523864</v>
      </c>
      <c r="F1940" s="260">
        <v>4400000</v>
      </c>
      <c r="G1940" s="260">
        <v>0</v>
      </c>
    </row>
    <row r="1941" spans="1:7" x14ac:dyDescent="0.2">
      <c r="A1941" s="259" t="s">
        <v>697</v>
      </c>
      <c r="B1941" s="259" t="s">
        <v>857</v>
      </c>
      <c r="C1941" s="259" t="s">
        <v>101</v>
      </c>
      <c r="D1941" s="259" t="s">
        <v>526</v>
      </c>
      <c r="E1941" s="259" t="str">
        <f t="shared" si="30"/>
        <v>K5705325104523111</v>
      </c>
      <c r="F1941" s="260">
        <v>73950</v>
      </c>
      <c r="G1941" s="260">
        <v>0</v>
      </c>
    </row>
    <row r="1942" spans="1:7" x14ac:dyDescent="0.2">
      <c r="A1942" s="259" t="s">
        <v>697</v>
      </c>
      <c r="B1942" s="259" t="s">
        <v>857</v>
      </c>
      <c r="C1942" s="259" t="s">
        <v>101</v>
      </c>
      <c r="D1942" s="259" t="s">
        <v>530</v>
      </c>
      <c r="E1942" s="259" t="str">
        <f t="shared" si="30"/>
        <v>K5705325104523132</v>
      </c>
      <c r="F1942" s="260">
        <v>12500</v>
      </c>
      <c r="G1942" s="260">
        <v>0</v>
      </c>
    </row>
    <row r="1943" spans="1:7" x14ac:dyDescent="0.2">
      <c r="A1943" s="259" t="s">
        <v>697</v>
      </c>
      <c r="B1943" s="259" t="s">
        <v>857</v>
      </c>
      <c r="C1943" s="259" t="s">
        <v>101</v>
      </c>
      <c r="D1943" s="259" t="s">
        <v>539</v>
      </c>
      <c r="E1943" s="259" t="str">
        <f t="shared" si="30"/>
        <v>K5705325104523233</v>
      </c>
      <c r="F1943" s="260">
        <v>5440</v>
      </c>
      <c r="G1943" s="260">
        <v>0</v>
      </c>
    </row>
    <row r="1944" spans="1:7" x14ac:dyDescent="0.2">
      <c r="A1944" s="259" t="s">
        <v>697</v>
      </c>
      <c r="B1944" s="259" t="s">
        <v>857</v>
      </c>
      <c r="C1944" s="259" t="s">
        <v>101</v>
      </c>
      <c r="D1944" s="259" t="s">
        <v>511</v>
      </c>
      <c r="E1944" s="259" t="str">
        <f t="shared" si="30"/>
        <v>K5705325104523237</v>
      </c>
      <c r="F1944" s="260">
        <v>54400</v>
      </c>
      <c r="G1944" s="260">
        <v>68085</v>
      </c>
    </row>
    <row r="1945" spans="1:7" x14ac:dyDescent="0.2">
      <c r="A1945" s="259" t="s">
        <v>697</v>
      </c>
      <c r="B1945" s="259" t="s">
        <v>857</v>
      </c>
      <c r="C1945" s="259" t="s">
        <v>101</v>
      </c>
      <c r="D1945" s="259" t="s">
        <v>846</v>
      </c>
      <c r="E1945" s="259" t="str">
        <f t="shared" si="30"/>
        <v>K5705325104524214</v>
      </c>
      <c r="F1945" s="260">
        <v>2692000</v>
      </c>
      <c r="G1945" s="260">
        <v>0</v>
      </c>
    </row>
    <row r="1946" spans="1:7" x14ac:dyDescent="0.2">
      <c r="A1946" s="259" t="s">
        <v>692</v>
      </c>
      <c r="B1946" s="259" t="s">
        <v>857</v>
      </c>
      <c r="C1946" s="259" t="s">
        <v>101</v>
      </c>
      <c r="D1946" s="259" t="s">
        <v>526</v>
      </c>
      <c r="E1946" s="259" t="str">
        <f t="shared" si="30"/>
        <v>T5705275104523111</v>
      </c>
      <c r="F1946" s="260">
        <v>13000</v>
      </c>
      <c r="G1946" s="260">
        <v>0</v>
      </c>
    </row>
    <row r="1947" spans="1:7" x14ac:dyDescent="0.2">
      <c r="A1947" s="259" t="s">
        <v>692</v>
      </c>
      <c r="B1947" s="259" t="s">
        <v>857</v>
      </c>
      <c r="C1947" s="259" t="s">
        <v>101</v>
      </c>
      <c r="D1947" s="259" t="s">
        <v>530</v>
      </c>
      <c r="E1947" s="259" t="str">
        <f t="shared" si="30"/>
        <v>T5705275104523132</v>
      </c>
      <c r="F1947" s="260">
        <v>2200</v>
      </c>
      <c r="G1947" s="260">
        <v>0</v>
      </c>
    </row>
    <row r="1948" spans="1:7" x14ac:dyDescent="0.2">
      <c r="A1948" s="259" t="s">
        <v>692</v>
      </c>
      <c r="B1948" s="259" t="s">
        <v>857</v>
      </c>
      <c r="C1948" s="259" t="s">
        <v>101</v>
      </c>
      <c r="D1948" s="259" t="s">
        <v>510</v>
      </c>
      <c r="E1948" s="259" t="str">
        <f t="shared" si="30"/>
        <v>T5705275104523211</v>
      </c>
      <c r="F1948" s="260">
        <v>1000</v>
      </c>
      <c r="G1948" s="260">
        <v>0</v>
      </c>
    </row>
    <row r="1949" spans="1:7" x14ac:dyDescent="0.2">
      <c r="A1949" s="259" t="s">
        <v>692</v>
      </c>
      <c r="B1949" s="259" t="s">
        <v>857</v>
      </c>
      <c r="C1949" s="259" t="s">
        <v>101</v>
      </c>
      <c r="D1949" s="259" t="s">
        <v>531</v>
      </c>
      <c r="E1949" s="259" t="str">
        <f t="shared" si="30"/>
        <v>T5705275104523212</v>
      </c>
      <c r="F1949" s="260">
        <v>500</v>
      </c>
      <c r="G1949" s="260">
        <v>0</v>
      </c>
    </row>
    <row r="1950" spans="1:7" x14ac:dyDescent="0.2">
      <c r="A1950" s="259" t="s">
        <v>871</v>
      </c>
      <c r="B1950" s="259" t="s">
        <v>862</v>
      </c>
      <c r="C1950" s="259" t="s">
        <v>872</v>
      </c>
      <c r="D1950" s="259" t="s">
        <v>910</v>
      </c>
      <c r="E1950" s="259" t="str">
        <f t="shared" si="30"/>
        <v>55988886324</v>
      </c>
      <c r="F1950" s="260">
        <v>0</v>
      </c>
      <c r="G1950" s="260">
        <v>-556461.92000000004</v>
      </c>
    </row>
    <row r="1951" spans="1:7" x14ac:dyDescent="0.2">
      <c r="A1951" s="259" t="s">
        <v>690</v>
      </c>
      <c r="B1951" s="259" t="s">
        <v>862</v>
      </c>
      <c r="C1951" s="259" t="s">
        <v>101</v>
      </c>
      <c r="D1951" s="259" t="s">
        <v>511</v>
      </c>
      <c r="E1951" s="259" t="str">
        <f t="shared" si="30"/>
        <v>K57052455904523237</v>
      </c>
      <c r="F1951" s="260">
        <v>9000</v>
      </c>
      <c r="G1951" s="260">
        <v>0</v>
      </c>
    </row>
    <row r="1952" spans="1:7" x14ac:dyDescent="0.2">
      <c r="A1952" s="259" t="s">
        <v>690</v>
      </c>
      <c r="B1952" s="259" t="s">
        <v>862</v>
      </c>
      <c r="C1952" s="259" t="s">
        <v>101</v>
      </c>
      <c r="D1952" s="259" t="s">
        <v>846</v>
      </c>
      <c r="E1952" s="259" t="str">
        <f t="shared" si="30"/>
        <v>K57052455904524214</v>
      </c>
      <c r="F1952" s="260">
        <v>250000</v>
      </c>
      <c r="G1952" s="260">
        <v>99051.04</v>
      </c>
    </row>
    <row r="1953" spans="1:7" x14ac:dyDescent="0.2">
      <c r="A1953" s="259" t="s">
        <v>695</v>
      </c>
      <c r="B1953" s="259" t="s">
        <v>862</v>
      </c>
      <c r="C1953" s="259" t="s">
        <v>101</v>
      </c>
      <c r="D1953" s="259" t="s">
        <v>511</v>
      </c>
      <c r="E1953" s="259" t="str">
        <f t="shared" si="30"/>
        <v>K57052855904523237</v>
      </c>
      <c r="F1953" s="260">
        <v>5600</v>
      </c>
      <c r="G1953" s="260">
        <v>0</v>
      </c>
    </row>
    <row r="1954" spans="1:7" x14ac:dyDescent="0.2">
      <c r="A1954" s="259" t="s">
        <v>695</v>
      </c>
      <c r="B1954" s="259" t="s">
        <v>862</v>
      </c>
      <c r="C1954" s="259" t="s">
        <v>101</v>
      </c>
      <c r="D1954" s="259" t="s">
        <v>824</v>
      </c>
      <c r="E1954" s="259" t="str">
        <f t="shared" si="30"/>
        <v>K57052855904524227</v>
      </c>
      <c r="F1954" s="260">
        <v>90000</v>
      </c>
      <c r="G1954" s="260">
        <v>0</v>
      </c>
    </row>
    <row r="1955" spans="1:7" x14ac:dyDescent="0.2">
      <c r="A1955" s="259" t="s">
        <v>695</v>
      </c>
      <c r="B1955" s="259" t="s">
        <v>862</v>
      </c>
      <c r="C1955" s="259" t="s">
        <v>101</v>
      </c>
      <c r="D1955" s="259" t="s">
        <v>560</v>
      </c>
      <c r="E1955" s="259" t="str">
        <f t="shared" si="30"/>
        <v>K57052855904524262</v>
      </c>
      <c r="F1955" s="260">
        <v>8000</v>
      </c>
      <c r="G1955" s="260">
        <v>0</v>
      </c>
    </row>
    <row r="1956" spans="1:7" x14ac:dyDescent="0.2">
      <c r="A1956" s="259" t="s">
        <v>693</v>
      </c>
      <c r="B1956" s="259" t="s">
        <v>862</v>
      </c>
      <c r="C1956" s="259" t="s">
        <v>101</v>
      </c>
      <c r="D1956" s="259" t="s">
        <v>824</v>
      </c>
      <c r="E1956" s="259" t="str">
        <f t="shared" si="30"/>
        <v>K57052955904524227</v>
      </c>
      <c r="F1956" s="260">
        <v>100000</v>
      </c>
      <c r="G1956" s="260">
        <v>0</v>
      </c>
    </row>
    <row r="1957" spans="1:7" x14ac:dyDescent="0.2">
      <c r="A1957" s="259" t="s">
        <v>696</v>
      </c>
      <c r="B1957" s="259" t="s">
        <v>862</v>
      </c>
      <c r="C1957" s="259" t="s">
        <v>101</v>
      </c>
      <c r="D1957" s="259" t="s">
        <v>511</v>
      </c>
      <c r="E1957" s="259" t="str">
        <f t="shared" si="30"/>
        <v>T57053055904523237</v>
      </c>
      <c r="F1957" s="260">
        <v>20000</v>
      </c>
      <c r="G1957" s="260">
        <v>12500</v>
      </c>
    </row>
    <row r="1958" spans="1:7" x14ac:dyDescent="0.2">
      <c r="A1958" s="259" t="s">
        <v>696</v>
      </c>
      <c r="B1958" s="259" t="s">
        <v>862</v>
      </c>
      <c r="C1958" s="259" t="s">
        <v>101</v>
      </c>
      <c r="D1958" s="259" t="s">
        <v>560</v>
      </c>
      <c r="E1958" s="259" t="str">
        <f t="shared" si="30"/>
        <v>T57053055904524262</v>
      </c>
      <c r="F1958" s="260">
        <v>110400</v>
      </c>
      <c r="G1958" s="260">
        <v>0</v>
      </c>
    </row>
    <row r="1959" spans="1:7" x14ac:dyDescent="0.2">
      <c r="A1959" s="259" t="s">
        <v>694</v>
      </c>
      <c r="B1959" s="259" t="s">
        <v>862</v>
      </c>
      <c r="C1959" s="259" t="s">
        <v>101</v>
      </c>
      <c r="D1959" s="259" t="s">
        <v>560</v>
      </c>
      <c r="E1959" s="259" t="str">
        <f t="shared" si="30"/>
        <v>T57053155904524262</v>
      </c>
      <c r="F1959" s="260">
        <v>72000</v>
      </c>
      <c r="G1959" s="260">
        <v>14350</v>
      </c>
    </row>
    <row r="1960" spans="1:7" x14ac:dyDescent="0.2">
      <c r="A1960" s="259" t="s">
        <v>684</v>
      </c>
      <c r="B1960" s="259" t="s">
        <v>892</v>
      </c>
      <c r="C1960" s="259" t="s">
        <v>101</v>
      </c>
      <c r="D1960" s="259" t="s">
        <v>563</v>
      </c>
      <c r="E1960" s="259" t="str">
        <f t="shared" si="30"/>
        <v>A5705097104524231</v>
      </c>
      <c r="F1960" s="260">
        <v>7000</v>
      </c>
      <c r="G1960" s="260">
        <v>0</v>
      </c>
    </row>
    <row r="1961" spans="1:7" x14ac:dyDescent="0.2">
      <c r="A1961" s="259" t="s">
        <v>758</v>
      </c>
      <c r="B1961" s="259" t="s">
        <v>811</v>
      </c>
      <c r="C1961" s="259" t="s">
        <v>101</v>
      </c>
      <c r="D1961" s="259" t="s">
        <v>526</v>
      </c>
      <c r="E1961" s="259" t="str">
        <f t="shared" si="30"/>
        <v>A8100681104523111</v>
      </c>
      <c r="F1961" s="260">
        <v>285000</v>
      </c>
      <c r="G1961" s="260">
        <v>154853.56</v>
      </c>
    </row>
    <row r="1962" spans="1:7" x14ac:dyDescent="0.2">
      <c r="A1962" s="259" t="s">
        <v>758</v>
      </c>
      <c r="B1962" s="259" t="s">
        <v>811</v>
      </c>
      <c r="C1962" s="259" t="s">
        <v>101</v>
      </c>
      <c r="D1962" s="259" t="s">
        <v>528</v>
      </c>
      <c r="E1962" s="259" t="str">
        <f t="shared" si="30"/>
        <v>A8100681104523113</v>
      </c>
      <c r="F1962" s="260">
        <v>2000</v>
      </c>
      <c r="G1962" s="260">
        <v>185.44</v>
      </c>
    </row>
    <row r="1963" spans="1:7" x14ac:dyDescent="0.2">
      <c r="A1963" s="259" t="s">
        <v>758</v>
      </c>
      <c r="B1963" s="259" t="s">
        <v>811</v>
      </c>
      <c r="C1963" s="259" t="s">
        <v>101</v>
      </c>
      <c r="D1963" s="259" t="s">
        <v>529</v>
      </c>
      <c r="E1963" s="259" t="str">
        <f t="shared" si="30"/>
        <v>A8100681104523121</v>
      </c>
      <c r="F1963" s="260">
        <v>10500</v>
      </c>
      <c r="G1963" s="260">
        <v>7035.79</v>
      </c>
    </row>
    <row r="1964" spans="1:7" x14ac:dyDescent="0.2">
      <c r="A1964" s="259" t="s">
        <v>758</v>
      </c>
      <c r="B1964" s="259" t="s">
        <v>811</v>
      </c>
      <c r="C1964" s="259" t="s">
        <v>101</v>
      </c>
      <c r="D1964" s="259" t="s">
        <v>530</v>
      </c>
      <c r="E1964" s="259" t="str">
        <f t="shared" si="30"/>
        <v>A8100681104523132</v>
      </c>
      <c r="F1964" s="260">
        <v>50000</v>
      </c>
      <c r="G1964" s="260">
        <v>23432.94</v>
      </c>
    </row>
    <row r="1965" spans="1:7" x14ac:dyDescent="0.2">
      <c r="A1965" s="259" t="s">
        <v>758</v>
      </c>
      <c r="B1965" s="259" t="s">
        <v>811</v>
      </c>
      <c r="C1965" s="259" t="s">
        <v>101</v>
      </c>
      <c r="D1965" s="259" t="s">
        <v>510</v>
      </c>
      <c r="E1965" s="259" t="str">
        <f t="shared" si="30"/>
        <v>A8100681104523211</v>
      </c>
      <c r="F1965" s="260">
        <v>10000</v>
      </c>
      <c r="G1965" s="260">
        <v>1239.18</v>
      </c>
    </row>
    <row r="1966" spans="1:7" x14ac:dyDescent="0.2">
      <c r="A1966" s="259" t="s">
        <v>758</v>
      </c>
      <c r="B1966" s="259" t="s">
        <v>811</v>
      </c>
      <c r="C1966" s="259" t="s">
        <v>101</v>
      </c>
      <c r="D1966" s="259" t="s">
        <v>531</v>
      </c>
      <c r="E1966" s="259" t="str">
        <f t="shared" si="30"/>
        <v>A8100681104523212</v>
      </c>
      <c r="F1966" s="260">
        <v>10000</v>
      </c>
      <c r="G1966" s="260">
        <v>3992.35</v>
      </c>
    </row>
    <row r="1967" spans="1:7" x14ac:dyDescent="0.2">
      <c r="A1967" s="259" t="s">
        <v>758</v>
      </c>
      <c r="B1967" s="259" t="s">
        <v>811</v>
      </c>
      <c r="C1967" s="259" t="s">
        <v>101</v>
      </c>
      <c r="D1967" s="259" t="s">
        <v>532</v>
      </c>
      <c r="E1967" s="259" t="str">
        <f t="shared" si="30"/>
        <v>A8100681104523213</v>
      </c>
      <c r="F1967" s="260">
        <v>3000</v>
      </c>
      <c r="G1967" s="260">
        <v>730.38</v>
      </c>
    </row>
    <row r="1968" spans="1:7" x14ac:dyDescent="0.2">
      <c r="A1968" s="259" t="s">
        <v>758</v>
      </c>
      <c r="B1968" s="259" t="s">
        <v>811</v>
      </c>
      <c r="C1968" s="259" t="s">
        <v>101</v>
      </c>
      <c r="D1968" s="259" t="s">
        <v>534</v>
      </c>
      <c r="E1968" s="259" t="str">
        <f t="shared" si="30"/>
        <v>A8100681104523221</v>
      </c>
      <c r="F1968" s="260">
        <v>8000</v>
      </c>
      <c r="G1968" s="260">
        <v>2119.66</v>
      </c>
    </row>
    <row r="1969" spans="1:7" x14ac:dyDescent="0.2">
      <c r="A1969" s="259" t="s">
        <v>758</v>
      </c>
      <c r="B1969" s="259" t="s">
        <v>811</v>
      </c>
      <c r="C1969" s="259" t="s">
        <v>101</v>
      </c>
      <c r="D1969" s="259" t="s">
        <v>535</v>
      </c>
      <c r="E1969" s="259" t="str">
        <f t="shared" si="30"/>
        <v>A8100681104523223</v>
      </c>
      <c r="F1969" s="260">
        <v>5000</v>
      </c>
      <c r="G1969" s="260">
        <v>0</v>
      </c>
    </row>
    <row r="1970" spans="1:7" x14ac:dyDescent="0.2">
      <c r="A1970" s="259" t="s">
        <v>758</v>
      </c>
      <c r="B1970" s="259" t="s">
        <v>811</v>
      </c>
      <c r="C1970" s="259" t="s">
        <v>101</v>
      </c>
      <c r="D1970" s="259" t="s">
        <v>536</v>
      </c>
      <c r="E1970" s="259" t="str">
        <f t="shared" si="30"/>
        <v>A8100681104523225</v>
      </c>
      <c r="F1970" s="260">
        <v>3000</v>
      </c>
      <c r="G1970" s="260">
        <v>319.01</v>
      </c>
    </row>
    <row r="1971" spans="1:7" x14ac:dyDescent="0.2">
      <c r="A1971" s="259" t="s">
        <v>758</v>
      </c>
      <c r="B1971" s="259" t="s">
        <v>811</v>
      </c>
      <c r="C1971" s="259" t="s">
        <v>101</v>
      </c>
      <c r="D1971" s="259" t="s">
        <v>571</v>
      </c>
      <c r="E1971" s="259" t="str">
        <f t="shared" si="30"/>
        <v>A8100681104523227</v>
      </c>
      <c r="F1971" s="260">
        <v>1000</v>
      </c>
      <c r="G1971" s="260">
        <v>0</v>
      </c>
    </row>
    <row r="1972" spans="1:7" x14ac:dyDescent="0.2">
      <c r="A1972" s="259" t="s">
        <v>758</v>
      </c>
      <c r="B1972" s="259" t="s">
        <v>811</v>
      </c>
      <c r="C1972" s="259" t="s">
        <v>101</v>
      </c>
      <c r="D1972" s="259" t="s">
        <v>537</v>
      </c>
      <c r="E1972" s="259" t="str">
        <f t="shared" si="30"/>
        <v>A8100681104523231</v>
      </c>
      <c r="F1972" s="260">
        <v>10000</v>
      </c>
      <c r="G1972" s="260">
        <v>6671.41</v>
      </c>
    </row>
    <row r="1973" spans="1:7" x14ac:dyDescent="0.2">
      <c r="A1973" s="259" t="s">
        <v>758</v>
      </c>
      <c r="B1973" s="259" t="s">
        <v>811</v>
      </c>
      <c r="C1973" s="259" t="s">
        <v>101</v>
      </c>
      <c r="D1973" s="259" t="s">
        <v>538</v>
      </c>
      <c r="E1973" s="259" t="str">
        <f t="shared" si="30"/>
        <v>A8100681104523232</v>
      </c>
      <c r="F1973" s="260">
        <v>10000</v>
      </c>
      <c r="G1973" s="260">
        <v>9445.99</v>
      </c>
    </row>
    <row r="1974" spans="1:7" x14ac:dyDescent="0.2">
      <c r="A1974" s="259" t="s">
        <v>758</v>
      </c>
      <c r="B1974" s="259" t="s">
        <v>811</v>
      </c>
      <c r="C1974" s="259" t="s">
        <v>101</v>
      </c>
      <c r="D1974" s="259" t="s">
        <v>540</v>
      </c>
      <c r="E1974" s="259" t="str">
        <f t="shared" si="30"/>
        <v>A8100681104523234</v>
      </c>
      <c r="F1974" s="260">
        <v>5000</v>
      </c>
      <c r="G1974" s="260">
        <v>64.7</v>
      </c>
    </row>
    <row r="1975" spans="1:7" x14ac:dyDescent="0.2">
      <c r="A1975" s="259" t="s">
        <v>758</v>
      </c>
      <c r="B1975" s="259" t="s">
        <v>811</v>
      </c>
      <c r="C1975" s="259" t="s">
        <v>101</v>
      </c>
      <c r="D1975" s="259" t="s">
        <v>542</v>
      </c>
      <c r="E1975" s="259" t="str">
        <f t="shared" si="30"/>
        <v>A8100681104523236</v>
      </c>
      <c r="F1975" s="260">
        <v>1500</v>
      </c>
      <c r="G1975" s="260">
        <v>0</v>
      </c>
    </row>
    <row r="1976" spans="1:7" x14ac:dyDescent="0.2">
      <c r="A1976" s="259" t="s">
        <v>758</v>
      </c>
      <c r="B1976" s="259" t="s">
        <v>811</v>
      </c>
      <c r="C1976" s="259" t="s">
        <v>101</v>
      </c>
      <c r="D1976" s="259" t="s">
        <v>511</v>
      </c>
      <c r="E1976" s="259" t="str">
        <f t="shared" si="30"/>
        <v>A8100681104523237</v>
      </c>
      <c r="F1976" s="260">
        <v>25000</v>
      </c>
      <c r="G1976" s="260">
        <v>25000</v>
      </c>
    </row>
    <row r="1977" spans="1:7" x14ac:dyDescent="0.2">
      <c r="A1977" s="259" t="s">
        <v>758</v>
      </c>
      <c r="B1977" s="259" t="s">
        <v>811</v>
      </c>
      <c r="C1977" s="259" t="s">
        <v>101</v>
      </c>
      <c r="D1977" s="259" t="s">
        <v>543</v>
      </c>
      <c r="E1977" s="259" t="str">
        <f t="shared" si="30"/>
        <v>A8100681104523238</v>
      </c>
      <c r="F1977" s="260">
        <v>10000</v>
      </c>
      <c r="G1977" s="260">
        <v>10175</v>
      </c>
    </row>
    <row r="1978" spans="1:7" x14ac:dyDescent="0.2">
      <c r="A1978" s="259" t="s">
        <v>758</v>
      </c>
      <c r="B1978" s="259" t="s">
        <v>811</v>
      </c>
      <c r="C1978" s="259" t="s">
        <v>101</v>
      </c>
      <c r="D1978" s="259" t="s">
        <v>544</v>
      </c>
      <c r="E1978" s="259" t="str">
        <f t="shared" si="30"/>
        <v>A8100681104523239</v>
      </c>
      <c r="F1978" s="260">
        <v>10000</v>
      </c>
      <c r="G1978" s="260">
        <v>2557.06</v>
      </c>
    </row>
    <row r="1979" spans="1:7" x14ac:dyDescent="0.2">
      <c r="A1979" s="259" t="s">
        <v>758</v>
      </c>
      <c r="B1979" s="259" t="s">
        <v>811</v>
      </c>
      <c r="C1979" s="259" t="s">
        <v>101</v>
      </c>
      <c r="D1979" s="259" t="s">
        <v>546</v>
      </c>
      <c r="E1979" s="259" t="str">
        <f t="shared" si="30"/>
        <v>A8100681104523291</v>
      </c>
      <c r="F1979" s="260">
        <v>25000</v>
      </c>
      <c r="G1979" s="260">
        <v>16809.36</v>
      </c>
    </row>
    <row r="1980" spans="1:7" x14ac:dyDescent="0.2">
      <c r="A1980" s="259" t="s">
        <v>758</v>
      </c>
      <c r="B1980" s="259" t="s">
        <v>811</v>
      </c>
      <c r="C1980" s="259" t="s">
        <v>101</v>
      </c>
      <c r="D1980" s="259" t="s">
        <v>547</v>
      </c>
      <c r="E1980" s="259" t="str">
        <f t="shared" si="30"/>
        <v>A8100681104523292</v>
      </c>
      <c r="F1980" s="260">
        <v>15000</v>
      </c>
      <c r="G1980" s="260">
        <v>3806.13</v>
      </c>
    </row>
    <row r="1981" spans="1:7" x14ac:dyDescent="0.2">
      <c r="A1981" s="259" t="s">
        <v>758</v>
      </c>
      <c r="B1981" s="259" t="s">
        <v>811</v>
      </c>
      <c r="C1981" s="259" t="s">
        <v>101</v>
      </c>
      <c r="D1981" s="259" t="s">
        <v>818</v>
      </c>
      <c r="E1981" s="259" t="str">
        <f t="shared" si="30"/>
        <v>A8100681104523294</v>
      </c>
      <c r="F1981" s="260">
        <v>1000</v>
      </c>
      <c r="G1981" s="260">
        <v>138</v>
      </c>
    </row>
    <row r="1982" spans="1:7" x14ac:dyDescent="0.2">
      <c r="A1982" s="259" t="s">
        <v>758</v>
      </c>
      <c r="B1982" s="259" t="s">
        <v>811</v>
      </c>
      <c r="C1982" s="259" t="s">
        <v>101</v>
      </c>
      <c r="D1982" s="259" t="s">
        <v>549</v>
      </c>
      <c r="E1982" s="259" t="str">
        <f t="shared" si="30"/>
        <v>A8100681104523295</v>
      </c>
      <c r="F1982" s="260">
        <v>5000</v>
      </c>
      <c r="G1982" s="260">
        <v>0</v>
      </c>
    </row>
    <row r="1983" spans="1:7" x14ac:dyDescent="0.2">
      <c r="A1983" s="259" t="s">
        <v>758</v>
      </c>
      <c r="B1983" s="259" t="s">
        <v>811</v>
      </c>
      <c r="C1983" s="259" t="s">
        <v>101</v>
      </c>
      <c r="D1983" s="259" t="s">
        <v>550</v>
      </c>
      <c r="E1983" s="259" t="str">
        <f t="shared" si="30"/>
        <v>A8100681104523299</v>
      </c>
      <c r="F1983" s="260">
        <v>5000</v>
      </c>
      <c r="G1983" s="260">
        <v>0</v>
      </c>
    </row>
    <row r="1984" spans="1:7" x14ac:dyDescent="0.2">
      <c r="A1984" s="259" t="s">
        <v>758</v>
      </c>
      <c r="B1984" s="259" t="s">
        <v>811</v>
      </c>
      <c r="C1984" s="259" t="s">
        <v>101</v>
      </c>
      <c r="D1984" s="259" t="s">
        <v>552</v>
      </c>
      <c r="E1984" s="259" t="str">
        <f t="shared" si="30"/>
        <v>A8100681104524221</v>
      </c>
      <c r="F1984" s="260">
        <v>10000</v>
      </c>
      <c r="G1984" s="260">
        <v>750</v>
      </c>
    </row>
    <row r="1985" spans="1:7" x14ac:dyDescent="0.2">
      <c r="A1985" s="259" t="s">
        <v>758</v>
      </c>
      <c r="B1985" s="259" t="s">
        <v>811</v>
      </c>
      <c r="C1985" s="259" t="s">
        <v>101</v>
      </c>
      <c r="D1985" s="259" t="s">
        <v>559</v>
      </c>
      <c r="E1985" s="259" t="str">
        <f t="shared" si="30"/>
        <v>A8100681104524222</v>
      </c>
      <c r="F1985" s="260">
        <v>3000</v>
      </c>
      <c r="G1985" s="260">
        <v>1934.14</v>
      </c>
    </row>
    <row r="1986" spans="1:7" x14ac:dyDescent="0.2">
      <c r="A1986" s="259" t="s">
        <v>758</v>
      </c>
      <c r="B1986" s="259" t="s">
        <v>811</v>
      </c>
      <c r="C1986" s="259" t="s">
        <v>101</v>
      </c>
      <c r="D1986" s="259" t="s">
        <v>822</v>
      </c>
      <c r="E1986" s="259" t="str">
        <f t="shared" si="30"/>
        <v>A8100681104524223</v>
      </c>
      <c r="F1986" s="260">
        <v>1000</v>
      </c>
      <c r="G1986" s="260">
        <v>4350.29</v>
      </c>
    </row>
    <row r="1987" spans="1:7" x14ac:dyDescent="0.2">
      <c r="A1987" s="259" t="s">
        <v>759</v>
      </c>
      <c r="B1987" s="259" t="s">
        <v>811</v>
      </c>
      <c r="C1987" s="259" t="s">
        <v>101</v>
      </c>
      <c r="D1987" s="259" t="s">
        <v>538</v>
      </c>
      <c r="E1987" s="259" t="str">
        <f t="shared" ref="E1987:E2050" si="31">CONCATENATE(A1987,B1987,C1987,D1987)</f>
        <v>A8100691104523232</v>
      </c>
      <c r="F1987" s="260">
        <v>750000</v>
      </c>
      <c r="G1987" s="260">
        <v>109938.57</v>
      </c>
    </row>
    <row r="1988" spans="1:7" x14ac:dyDescent="0.2">
      <c r="A1988" s="259" t="s">
        <v>759</v>
      </c>
      <c r="B1988" s="259" t="s">
        <v>811</v>
      </c>
      <c r="C1988" s="259" t="s">
        <v>101</v>
      </c>
      <c r="D1988" s="259" t="s">
        <v>511</v>
      </c>
      <c r="E1988" s="259" t="str">
        <f t="shared" si="31"/>
        <v>A8100691104523237</v>
      </c>
      <c r="F1988" s="260">
        <v>60000</v>
      </c>
      <c r="G1988" s="260">
        <v>30919.52</v>
      </c>
    </row>
    <row r="1989" spans="1:7" x14ac:dyDescent="0.2">
      <c r="A1989" s="259" t="s">
        <v>759</v>
      </c>
      <c r="B1989" s="259" t="s">
        <v>811</v>
      </c>
      <c r="C1989" s="259" t="s">
        <v>101</v>
      </c>
      <c r="D1989" s="259" t="s">
        <v>890</v>
      </c>
      <c r="E1989" s="259" t="str">
        <f t="shared" si="31"/>
        <v>A8100691104524111</v>
      </c>
      <c r="F1989" s="260">
        <v>13000</v>
      </c>
      <c r="G1989" s="260">
        <v>0</v>
      </c>
    </row>
    <row r="1990" spans="1:7" x14ac:dyDescent="0.2">
      <c r="A1990" s="259" t="s">
        <v>759</v>
      </c>
      <c r="B1990" s="259" t="s">
        <v>811</v>
      </c>
      <c r="C1990" s="259" t="s">
        <v>101</v>
      </c>
      <c r="D1990" s="259" t="s">
        <v>846</v>
      </c>
      <c r="E1990" s="259" t="str">
        <f t="shared" si="31"/>
        <v>A8100691104524214</v>
      </c>
      <c r="F1990" s="260">
        <v>2570387</v>
      </c>
      <c r="G1990" s="260">
        <v>226874.94</v>
      </c>
    </row>
    <row r="1991" spans="1:7" x14ac:dyDescent="0.2">
      <c r="A1991" s="259" t="s">
        <v>761</v>
      </c>
      <c r="B1991" s="259" t="s">
        <v>811</v>
      </c>
      <c r="C1991" s="259" t="s">
        <v>101</v>
      </c>
      <c r="D1991" s="259" t="s">
        <v>846</v>
      </c>
      <c r="E1991" s="259" t="str">
        <f t="shared" si="31"/>
        <v>K8100911104524214</v>
      </c>
      <c r="F1991" s="260">
        <v>60000</v>
      </c>
      <c r="G1991" s="260">
        <v>0</v>
      </c>
    </row>
    <row r="1992" spans="1:7" x14ac:dyDescent="0.2">
      <c r="A1992" s="259" t="s">
        <v>761</v>
      </c>
      <c r="B1992" s="259" t="s">
        <v>811</v>
      </c>
      <c r="C1992" s="259" t="s">
        <v>101</v>
      </c>
      <c r="D1992" s="259" t="s">
        <v>563</v>
      </c>
      <c r="E1992" s="259" t="str">
        <f t="shared" si="31"/>
        <v>K8100911104524231</v>
      </c>
      <c r="F1992" s="260">
        <v>250000</v>
      </c>
      <c r="G1992" s="260">
        <v>0</v>
      </c>
    </row>
    <row r="1993" spans="1:7" x14ac:dyDescent="0.2">
      <c r="A1993" s="259" t="s">
        <v>763</v>
      </c>
      <c r="B1993" s="259" t="s">
        <v>811</v>
      </c>
      <c r="C1993" s="259" t="s">
        <v>101</v>
      </c>
      <c r="D1993" s="259" t="s">
        <v>846</v>
      </c>
      <c r="E1993" s="259" t="str">
        <f t="shared" si="31"/>
        <v>K8100991104524214</v>
      </c>
      <c r="F1993" s="260">
        <v>60000</v>
      </c>
      <c r="G1993" s="260">
        <v>9160.1</v>
      </c>
    </row>
    <row r="1994" spans="1:7" x14ac:dyDescent="0.2">
      <c r="A1994" s="259" t="s">
        <v>760</v>
      </c>
      <c r="B1994" s="259" t="s">
        <v>811</v>
      </c>
      <c r="C1994" s="259" t="s">
        <v>101</v>
      </c>
      <c r="D1994" s="259" t="s">
        <v>511</v>
      </c>
      <c r="E1994" s="259" t="str">
        <f t="shared" si="31"/>
        <v>T8100891104523237</v>
      </c>
      <c r="F1994" s="260">
        <v>17000</v>
      </c>
      <c r="G1994" s="260">
        <v>8934.09</v>
      </c>
    </row>
    <row r="1995" spans="1:7" x14ac:dyDescent="0.2">
      <c r="A1995" s="259" t="s">
        <v>760</v>
      </c>
      <c r="B1995" s="259" t="s">
        <v>811</v>
      </c>
      <c r="C1995" s="259" t="s">
        <v>101</v>
      </c>
      <c r="D1995" s="259" t="s">
        <v>846</v>
      </c>
      <c r="E1995" s="259" t="str">
        <f t="shared" si="31"/>
        <v>T8100891104524214</v>
      </c>
      <c r="F1995" s="260">
        <v>7700000</v>
      </c>
      <c r="G1995" s="260">
        <v>871244.87</v>
      </c>
    </row>
    <row r="1996" spans="1:7" x14ac:dyDescent="0.2">
      <c r="A1996" s="259" t="s">
        <v>762</v>
      </c>
      <c r="B1996" s="259" t="s">
        <v>811</v>
      </c>
      <c r="C1996" s="259" t="s">
        <v>101</v>
      </c>
      <c r="D1996" s="259" t="s">
        <v>539</v>
      </c>
      <c r="E1996" s="259" t="str">
        <f t="shared" si="31"/>
        <v>T8100941104523233</v>
      </c>
      <c r="F1996" s="260">
        <v>1000</v>
      </c>
      <c r="G1996" s="260">
        <v>49.77</v>
      </c>
    </row>
    <row r="1997" spans="1:7" x14ac:dyDescent="0.2">
      <c r="A1997" s="259" t="s">
        <v>762</v>
      </c>
      <c r="B1997" s="259" t="s">
        <v>811</v>
      </c>
      <c r="C1997" s="259" t="s">
        <v>101</v>
      </c>
      <c r="D1997" s="259" t="s">
        <v>511</v>
      </c>
      <c r="E1997" s="259" t="str">
        <f t="shared" si="31"/>
        <v>T8100941104523237</v>
      </c>
      <c r="F1997" s="260">
        <v>18000</v>
      </c>
      <c r="G1997" s="260">
        <v>7008.79</v>
      </c>
    </row>
    <row r="1998" spans="1:7" x14ac:dyDescent="0.2">
      <c r="A1998" s="259" t="s">
        <v>762</v>
      </c>
      <c r="B1998" s="259" t="s">
        <v>811</v>
      </c>
      <c r="C1998" s="259" t="s">
        <v>101</v>
      </c>
      <c r="D1998" s="259" t="s">
        <v>895</v>
      </c>
      <c r="E1998" s="259" t="str">
        <f t="shared" si="31"/>
        <v>T8100941104524264</v>
      </c>
      <c r="F1998" s="260">
        <v>350000</v>
      </c>
      <c r="G1998" s="260">
        <v>0</v>
      </c>
    </row>
    <row r="1999" spans="1:7" x14ac:dyDescent="0.2">
      <c r="A1999" s="259" t="s">
        <v>760</v>
      </c>
      <c r="B1999" s="259" t="s">
        <v>853</v>
      </c>
      <c r="C1999" s="259" t="s">
        <v>101</v>
      </c>
      <c r="D1999" s="259" t="s">
        <v>526</v>
      </c>
      <c r="E1999" s="259" t="str">
        <f t="shared" si="31"/>
        <v>T8100891204523111</v>
      </c>
      <c r="F1999" s="260">
        <v>6500</v>
      </c>
      <c r="G1999" s="260">
        <v>960.41</v>
      </c>
    </row>
    <row r="2000" spans="1:7" x14ac:dyDescent="0.2">
      <c r="A2000" s="259" t="s">
        <v>760</v>
      </c>
      <c r="B2000" s="259" t="s">
        <v>853</v>
      </c>
      <c r="C2000" s="259" t="s">
        <v>101</v>
      </c>
      <c r="D2000" s="259" t="s">
        <v>530</v>
      </c>
      <c r="E2000" s="259" t="str">
        <f t="shared" si="31"/>
        <v>T8100891204523132</v>
      </c>
      <c r="F2000" s="260">
        <v>1500</v>
      </c>
      <c r="G2000" s="260">
        <v>158.46</v>
      </c>
    </row>
    <row r="2001" spans="1:7" x14ac:dyDescent="0.2">
      <c r="A2001" s="259" t="s">
        <v>760</v>
      </c>
      <c r="B2001" s="259" t="s">
        <v>853</v>
      </c>
      <c r="C2001" s="259" t="s">
        <v>101</v>
      </c>
      <c r="D2001" s="259" t="s">
        <v>534</v>
      </c>
      <c r="E2001" s="259" t="str">
        <f t="shared" si="31"/>
        <v>T8100891204523221</v>
      </c>
      <c r="F2001" s="260">
        <v>800</v>
      </c>
      <c r="G2001" s="260">
        <v>0</v>
      </c>
    </row>
    <row r="2002" spans="1:7" x14ac:dyDescent="0.2">
      <c r="A2002" s="259" t="s">
        <v>760</v>
      </c>
      <c r="B2002" s="259" t="s">
        <v>853</v>
      </c>
      <c r="C2002" s="259" t="s">
        <v>101</v>
      </c>
      <c r="D2002" s="259" t="s">
        <v>537</v>
      </c>
      <c r="E2002" s="259" t="str">
        <f t="shared" si="31"/>
        <v>T8100891204523231</v>
      </c>
      <c r="F2002" s="260">
        <v>400</v>
      </c>
      <c r="G2002" s="260">
        <v>0</v>
      </c>
    </row>
    <row r="2003" spans="1:7" x14ac:dyDescent="0.2">
      <c r="A2003" s="259" t="s">
        <v>760</v>
      </c>
      <c r="B2003" s="259" t="s">
        <v>853</v>
      </c>
      <c r="C2003" s="259" t="s">
        <v>101</v>
      </c>
      <c r="D2003" s="259" t="s">
        <v>511</v>
      </c>
      <c r="E2003" s="259" t="str">
        <f t="shared" si="31"/>
        <v>T8100891204523237</v>
      </c>
      <c r="F2003" s="260">
        <v>21500</v>
      </c>
      <c r="G2003" s="260">
        <v>9469.49</v>
      </c>
    </row>
    <row r="2004" spans="1:7" x14ac:dyDescent="0.2">
      <c r="A2004" s="259" t="s">
        <v>760</v>
      </c>
      <c r="B2004" s="259" t="s">
        <v>853</v>
      </c>
      <c r="C2004" s="259" t="s">
        <v>101</v>
      </c>
      <c r="D2004" s="259" t="s">
        <v>846</v>
      </c>
      <c r="E2004" s="259" t="str">
        <f t="shared" si="31"/>
        <v>T8100891204524214</v>
      </c>
      <c r="F2004" s="260">
        <v>2375000</v>
      </c>
      <c r="G2004" s="260">
        <v>380255.49</v>
      </c>
    </row>
    <row r="2005" spans="1:7" x14ac:dyDescent="0.2">
      <c r="A2005" s="259" t="s">
        <v>762</v>
      </c>
      <c r="B2005" s="259" t="s">
        <v>853</v>
      </c>
      <c r="C2005" s="259" t="s">
        <v>101</v>
      </c>
      <c r="D2005" s="259" t="s">
        <v>526</v>
      </c>
      <c r="E2005" s="259" t="str">
        <f t="shared" si="31"/>
        <v>T8100941204523111</v>
      </c>
      <c r="F2005" s="260">
        <v>10000</v>
      </c>
      <c r="G2005" s="260">
        <v>0</v>
      </c>
    </row>
    <row r="2006" spans="1:7" x14ac:dyDescent="0.2">
      <c r="A2006" s="259" t="s">
        <v>762</v>
      </c>
      <c r="B2006" s="259" t="s">
        <v>853</v>
      </c>
      <c r="C2006" s="259" t="s">
        <v>101</v>
      </c>
      <c r="D2006" s="259" t="s">
        <v>530</v>
      </c>
      <c r="E2006" s="259" t="str">
        <f t="shared" si="31"/>
        <v>T8100941204523132</v>
      </c>
      <c r="F2006" s="260">
        <v>2000</v>
      </c>
      <c r="G2006" s="260">
        <v>0</v>
      </c>
    </row>
    <row r="2007" spans="1:7" x14ac:dyDescent="0.2">
      <c r="A2007" s="259" t="s">
        <v>762</v>
      </c>
      <c r="B2007" s="259" t="s">
        <v>853</v>
      </c>
      <c r="C2007" s="259" t="s">
        <v>101</v>
      </c>
      <c r="D2007" s="259" t="s">
        <v>539</v>
      </c>
      <c r="E2007" s="259" t="str">
        <f t="shared" si="31"/>
        <v>T8100941204523233</v>
      </c>
      <c r="F2007" s="260">
        <v>2000</v>
      </c>
      <c r="G2007" s="260">
        <v>99.54</v>
      </c>
    </row>
    <row r="2008" spans="1:7" x14ac:dyDescent="0.2">
      <c r="A2008" s="259" t="s">
        <v>762</v>
      </c>
      <c r="B2008" s="259" t="s">
        <v>853</v>
      </c>
      <c r="C2008" s="259" t="s">
        <v>101</v>
      </c>
      <c r="D2008" s="259" t="s">
        <v>511</v>
      </c>
      <c r="E2008" s="259" t="str">
        <f t="shared" si="31"/>
        <v>T8100941204523237</v>
      </c>
      <c r="F2008" s="260">
        <v>38000</v>
      </c>
      <c r="G2008" s="260">
        <v>14017.55</v>
      </c>
    </row>
    <row r="2009" spans="1:7" x14ac:dyDescent="0.2">
      <c r="A2009" s="259" t="s">
        <v>762</v>
      </c>
      <c r="B2009" s="259" t="s">
        <v>853</v>
      </c>
      <c r="C2009" s="259" t="s">
        <v>101</v>
      </c>
      <c r="D2009" s="259" t="s">
        <v>895</v>
      </c>
      <c r="E2009" s="259" t="str">
        <f t="shared" si="31"/>
        <v>T8100941204524264</v>
      </c>
      <c r="F2009" s="260">
        <v>700000</v>
      </c>
      <c r="G2009" s="260">
        <v>0</v>
      </c>
    </row>
    <row r="2010" spans="1:7" x14ac:dyDescent="0.2">
      <c r="A2010" s="259" t="s">
        <v>871</v>
      </c>
      <c r="B2010" s="259" t="s">
        <v>855</v>
      </c>
      <c r="C2010" s="259" t="s">
        <v>872</v>
      </c>
      <c r="D2010" s="259" t="s">
        <v>881</v>
      </c>
      <c r="E2010" s="259" t="str">
        <f t="shared" si="31"/>
        <v>3188886615</v>
      </c>
      <c r="F2010" s="260">
        <v>0</v>
      </c>
      <c r="G2010" s="260">
        <v>-2038.92</v>
      </c>
    </row>
    <row r="2011" spans="1:7" x14ac:dyDescent="0.2">
      <c r="A2011" s="259" t="s">
        <v>758</v>
      </c>
      <c r="B2011" s="259" t="s">
        <v>855</v>
      </c>
      <c r="C2011" s="259" t="s">
        <v>101</v>
      </c>
      <c r="D2011" s="259" t="s">
        <v>537</v>
      </c>
      <c r="E2011" s="259" t="str">
        <f t="shared" si="31"/>
        <v>A8100683104523231</v>
      </c>
      <c r="F2011" s="260">
        <v>0</v>
      </c>
      <c r="G2011" s="260">
        <v>0</v>
      </c>
    </row>
    <row r="2012" spans="1:7" x14ac:dyDescent="0.2">
      <c r="A2012" s="259" t="s">
        <v>758</v>
      </c>
      <c r="B2012" s="259" t="s">
        <v>855</v>
      </c>
      <c r="C2012" s="259" t="s">
        <v>101</v>
      </c>
      <c r="D2012" s="259" t="s">
        <v>538</v>
      </c>
      <c r="E2012" s="259" t="str">
        <f t="shared" si="31"/>
        <v>A8100683104523232</v>
      </c>
      <c r="F2012" s="260">
        <v>0</v>
      </c>
      <c r="G2012" s="260">
        <v>0</v>
      </c>
    </row>
    <row r="2013" spans="1:7" x14ac:dyDescent="0.2">
      <c r="A2013" s="259" t="s">
        <v>758</v>
      </c>
      <c r="B2013" s="259" t="s">
        <v>855</v>
      </c>
      <c r="C2013" s="259" t="s">
        <v>101</v>
      </c>
      <c r="D2013" s="259" t="s">
        <v>540</v>
      </c>
      <c r="E2013" s="259" t="str">
        <f t="shared" si="31"/>
        <v>A8100683104523234</v>
      </c>
      <c r="F2013" s="260">
        <v>0</v>
      </c>
      <c r="G2013" s="260">
        <v>0</v>
      </c>
    </row>
    <row r="2014" spans="1:7" x14ac:dyDescent="0.2">
      <c r="A2014" s="259" t="s">
        <v>758</v>
      </c>
      <c r="B2014" s="259" t="s">
        <v>855</v>
      </c>
      <c r="C2014" s="259" t="s">
        <v>101</v>
      </c>
      <c r="D2014" s="259" t="s">
        <v>511</v>
      </c>
      <c r="E2014" s="259" t="str">
        <f t="shared" si="31"/>
        <v>A8100683104523237</v>
      </c>
      <c r="F2014" s="260">
        <v>0</v>
      </c>
      <c r="G2014" s="260">
        <v>0</v>
      </c>
    </row>
    <row r="2015" spans="1:7" x14ac:dyDescent="0.2">
      <c r="A2015" s="259" t="s">
        <v>758</v>
      </c>
      <c r="B2015" s="259" t="s">
        <v>855</v>
      </c>
      <c r="C2015" s="259" t="s">
        <v>101</v>
      </c>
      <c r="D2015" s="259" t="s">
        <v>543</v>
      </c>
      <c r="E2015" s="259" t="str">
        <f t="shared" si="31"/>
        <v>A8100683104523238</v>
      </c>
      <c r="F2015" s="260">
        <v>0</v>
      </c>
      <c r="G2015" s="260">
        <v>0</v>
      </c>
    </row>
    <row r="2016" spans="1:7" x14ac:dyDescent="0.2">
      <c r="A2016" s="259" t="s">
        <v>759</v>
      </c>
      <c r="B2016" s="259" t="s">
        <v>855</v>
      </c>
      <c r="C2016" s="259" t="s">
        <v>101</v>
      </c>
      <c r="D2016" s="259" t="s">
        <v>538</v>
      </c>
      <c r="E2016" s="259" t="str">
        <f t="shared" si="31"/>
        <v>A8100693104523232</v>
      </c>
      <c r="F2016" s="260">
        <v>0</v>
      </c>
      <c r="G2016" s="260">
        <v>0</v>
      </c>
    </row>
    <row r="2017" spans="1:7" x14ac:dyDescent="0.2">
      <c r="A2017" s="259" t="s">
        <v>760</v>
      </c>
      <c r="B2017" s="259" t="s">
        <v>855</v>
      </c>
      <c r="C2017" s="259" t="s">
        <v>101</v>
      </c>
      <c r="D2017" s="259" t="s">
        <v>846</v>
      </c>
      <c r="E2017" s="259" t="str">
        <f t="shared" si="31"/>
        <v>T8100893104524214</v>
      </c>
      <c r="F2017" s="260">
        <v>30000</v>
      </c>
      <c r="G2017" s="260">
        <v>0</v>
      </c>
    </row>
    <row r="2018" spans="1:7" x14ac:dyDescent="0.2">
      <c r="A2018" s="259" t="s">
        <v>871</v>
      </c>
      <c r="B2018" s="259" t="s">
        <v>856</v>
      </c>
      <c r="C2018" s="259" t="s">
        <v>872</v>
      </c>
      <c r="D2018" s="259" t="s">
        <v>893</v>
      </c>
      <c r="E2018" s="259" t="str">
        <f t="shared" si="31"/>
        <v>4388886421</v>
      </c>
      <c r="F2018" s="260">
        <v>0</v>
      </c>
      <c r="G2018" s="260">
        <v>-20504.78</v>
      </c>
    </row>
    <row r="2019" spans="1:7" x14ac:dyDescent="0.2">
      <c r="A2019" s="259" t="s">
        <v>871</v>
      </c>
      <c r="B2019" s="259" t="s">
        <v>856</v>
      </c>
      <c r="C2019" s="259" t="s">
        <v>872</v>
      </c>
      <c r="D2019" s="259" t="s">
        <v>894</v>
      </c>
      <c r="E2019" s="259" t="str">
        <f t="shared" si="31"/>
        <v>4388886514</v>
      </c>
      <c r="F2019" s="260">
        <v>0</v>
      </c>
      <c r="G2019" s="260">
        <v>-40916.769999999997</v>
      </c>
    </row>
    <row r="2020" spans="1:7" x14ac:dyDescent="0.2">
      <c r="A2020" s="259" t="s">
        <v>758</v>
      </c>
      <c r="B2020" s="259" t="s">
        <v>856</v>
      </c>
      <c r="C2020" s="259" t="s">
        <v>101</v>
      </c>
      <c r="D2020" s="259" t="s">
        <v>526</v>
      </c>
      <c r="E2020" s="259" t="str">
        <f t="shared" si="31"/>
        <v>A8100684304523111</v>
      </c>
      <c r="F2020" s="260">
        <v>40000</v>
      </c>
      <c r="G2020" s="260">
        <v>0</v>
      </c>
    </row>
    <row r="2021" spans="1:7" x14ac:dyDescent="0.2">
      <c r="A2021" s="259" t="s">
        <v>758</v>
      </c>
      <c r="B2021" s="259" t="s">
        <v>856</v>
      </c>
      <c r="C2021" s="259" t="s">
        <v>101</v>
      </c>
      <c r="D2021" s="259" t="s">
        <v>887</v>
      </c>
      <c r="E2021" s="259" t="str">
        <f t="shared" si="31"/>
        <v>A8100684304523112</v>
      </c>
      <c r="F2021" s="260">
        <v>2050</v>
      </c>
      <c r="G2021" s="260">
        <v>1336.86</v>
      </c>
    </row>
    <row r="2022" spans="1:7" x14ac:dyDescent="0.2">
      <c r="A2022" s="259" t="s">
        <v>758</v>
      </c>
      <c r="B2022" s="259" t="s">
        <v>856</v>
      </c>
      <c r="C2022" s="259" t="s">
        <v>101</v>
      </c>
      <c r="D2022" s="259" t="s">
        <v>528</v>
      </c>
      <c r="E2022" s="259" t="str">
        <f t="shared" si="31"/>
        <v>A8100684304523113</v>
      </c>
      <c r="F2022" s="260">
        <v>1000</v>
      </c>
      <c r="G2022" s="260">
        <v>651.59</v>
      </c>
    </row>
    <row r="2023" spans="1:7" x14ac:dyDescent="0.2">
      <c r="A2023" s="259" t="s">
        <v>758</v>
      </c>
      <c r="B2023" s="259" t="s">
        <v>856</v>
      </c>
      <c r="C2023" s="259" t="s">
        <v>101</v>
      </c>
      <c r="D2023" s="259" t="s">
        <v>529</v>
      </c>
      <c r="E2023" s="259" t="str">
        <f t="shared" si="31"/>
        <v>A8100684304523121</v>
      </c>
      <c r="F2023" s="260">
        <v>15000</v>
      </c>
      <c r="G2023" s="260">
        <v>7200</v>
      </c>
    </row>
    <row r="2024" spans="1:7" x14ac:dyDescent="0.2">
      <c r="A2024" s="259" t="s">
        <v>758</v>
      </c>
      <c r="B2024" s="259" t="s">
        <v>856</v>
      </c>
      <c r="C2024" s="259" t="s">
        <v>101</v>
      </c>
      <c r="D2024" s="259" t="s">
        <v>530</v>
      </c>
      <c r="E2024" s="259" t="str">
        <f t="shared" si="31"/>
        <v>A8100684304523132</v>
      </c>
      <c r="F2024" s="260">
        <v>7500</v>
      </c>
      <c r="G2024" s="260">
        <v>717.96</v>
      </c>
    </row>
    <row r="2025" spans="1:7" x14ac:dyDescent="0.2">
      <c r="A2025" s="259" t="s">
        <v>758</v>
      </c>
      <c r="B2025" s="259" t="s">
        <v>856</v>
      </c>
      <c r="C2025" s="259" t="s">
        <v>101</v>
      </c>
      <c r="D2025" s="259" t="s">
        <v>510</v>
      </c>
      <c r="E2025" s="259" t="str">
        <f t="shared" si="31"/>
        <v>A8100684304523211</v>
      </c>
      <c r="F2025" s="260">
        <v>100</v>
      </c>
      <c r="G2025" s="260">
        <v>738.31</v>
      </c>
    </row>
    <row r="2026" spans="1:7" x14ac:dyDescent="0.2">
      <c r="A2026" s="259" t="s">
        <v>758</v>
      </c>
      <c r="B2026" s="259" t="s">
        <v>856</v>
      </c>
      <c r="C2026" s="259" t="s">
        <v>101</v>
      </c>
      <c r="D2026" s="259" t="s">
        <v>531</v>
      </c>
      <c r="E2026" s="259" t="str">
        <f t="shared" si="31"/>
        <v>A8100684304523212</v>
      </c>
      <c r="F2026" s="260">
        <v>500</v>
      </c>
      <c r="G2026" s="260">
        <v>0</v>
      </c>
    </row>
    <row r="2027" spans="1:7" x14ac:dyDescent="0.2">
      <c r="A2027" s="259" t="s">
        <v>758</v>
      </c>
      <c r="B2027" s="259" t="s">
        <v>856</v>
      </c>
      <c r="C2027" s="259" t="s">
        <v>101</v>
      </c>
      <c r="D2027" s="259" t="s">
        <v>533</v>
      </c>
      <c r="E2027" s="259" t="str">
        <f t="shared" si="31"/>
        <v>A8100684304523214</v>
      </c>
      <c r="F2027" s="260">
        <v>500</v>
      </c>
      <c r="G2027" s="260">
        <v>0</v>
      </c>
    </row>
    <row r="2028" spans="1:7" x14ac:dyDescent="0.2">
      <c r="A2028" s="259" t="s">
        <v>758</v>
      </c>
      <c r="B2028" s="259" t="s">
        <v>856</v>
      </c>
      <c r="C2028" s="259" t="s">
        <v>101</v>
      </c>
      <c r="D2028" s="259" t="s">
        <v>534</v>
      </c>
      <c r="E2028" s="259" t="str">
        <f t="shared" si="31"/>
        <v>A8100684304523221</v>
      </c>
      <c r="F2028" s="260">
        <v>1000</v>
      </c>
      <c r="G2028" s="260">
        <v>664.19</v>
      </c>
    </row>
    <row r="2029" spans="1:7" x14ac:dyDescent="0.2">
      <c r="A2029" s="259" t="s">
        <v>758</v>
      </c>
      <c r="B2029" s="259" t="s">
        <v>856</v>
      </c>
      <c r="C2029" s="259" t="s">
        <v>101</v>
      </c>
      <c r="D2029" s="259" t="s">
        <v>535</v>
      </c>
      <c r="E2029" s="259" t="str">
        <f t="shared" si="31"/>
        <v>A8100684304523223</v>
      </c>
      <c r="F2029" s="260">
        <v>5000</v>
      </c>
      <c r="G2029" s="260">
        <v>1812.26</v>
      </c>
    </row>
    <row r="2030" spans="1:7" x14ac:dyDescent="0.2">
      <c r="A2030" s="259" t="s">
        <v>758</v>
      </c>
      <c r="B2030" s="259" t="s">
        <v>856</v>
      </c>
      <c r="C2030" s="259" t="s">
        <v>101</v>
      </c>
      <c r="D2030" s="259" t="s">
        <v>536</v>
      </c>
      <c r="E2030" s="259" t="str">
        <f t="shared" si="31"/>
        <v>A8100684304523225</v>
      </c>
      <c r="F2030" s="260">
        <v>500</v>
      </c>
      <c r="G2030" s="260">
        <v>82.3</v>
      </c>
    </row>
    <row r="2031" spans="1:7" x14ac:dyDescent="0.2">
      <c r="A2031" s="259" t="s">
        <v>758</v>
      </c>
      <c r="B2031" s="259" t="s">
        <v>856</v>
      </c>
      <c r="C2031" s="259" t="s">
        <v>101</v>
      </c>
      <c r="D2031" s="259" t="s">
        <v>571</v>
      </c>
      <c r="E2031" s="259" t="str">
        <f t="shared" si="31"/>
        <v>A8100684304523227</v>
      </c>
      <c r="F2031" s="260">
        <v>100</v>
      </c>
      <c r="G2031" s="260">
        <v>0</v>
      </c>
    </row>
    <row r="2032" spans="1:7" x14ac:dyDescent="0.2">
      <c r="A2032" s="259" t="s">
        <v>758</v>
      </c>
      <c r="B2032" s="259" t="s">
        <v>856</v>
      </c>
      <c r="C2032" s="259" t="s">
        <v>101</v>
      </c>
      <c r="D2032" s="259" t="s">
        <v>537</v>
      </c>
      <c r="E2032" s="259" t="str">
        <f t="shared" si="31"/>
        <v>A8100684304523231</v>
      </c>
      <c r="F2032" s="260">
        <v>2000</v>
      </c>
      <c r="G2032" s="260">
        <v>291.08</v>
      </c>
    </row>
    <row r="2033" spans="1:7" x14ac:dyDescent="0.2">
      <c r="A2033" s="259" t="s">
        <v>758</v>
      </c>
      <c r="B2033" s="259" t="s">
        <v>856</v>
      </c>
      <c r="C2033" s="259" t="s">
        <v>101</v>
      </c>
      <c r="D2033" s="259" t="s">
        <v>538</v>
      </c>
      <c r="E2033" s="259" t="str">
        <f t="shared" si="31"/>
        <v>A8100684304523232</v>
      </c>
      <c r="F2033" s="260">
        <v>500</v>
      </c>
      <c r="G2033" s="260">
        <v>631.35</v>
      </c>
    </row>
    <row r="2034" spans="1:7" x14ac:dyDescent="0.2">
      <c r="A2034" s="259" t="s">
        <v>758</v>
      </c>
      <c r="B2034" s="259" t="s">
        <v>856</v>
      </c>
      <c r="C2034" s="259" t="s">
        <v>101</v>
      </c>
      <c r="D2034" s="259" t="s">
        <v>540</v>
      </c>
      <c r="E2034" s="259" t="str">
        <f t="shared" si="31"/>
        <v>A8100684304523234</v>
      </c>
      <c r="F2034" s="260">
        <v>3000</v>
      </c>
      <c r="G2034" s="260">
        <v>1048.6400000000001</v>
      </c>
    </row>
    <row r="2035" spans="1:7" x14ac:dyDescent="0.2">
      <c r="A2035" s="259" t="s">
        <v>758</v>
      </c>
      <c r="B2035" s="259" t="s">
        <v>856</v>
      </c>
      <c r="C2035" s="259" t="s">
        <v>101</v>
      </c>
      <c r="D2035" s="259" t="s">
        <v>511</v>
      </c>
      <c r="E2035" s="259" t="str">
        <f t="shared" si="31"/>
        <v>A8100684304523237</v>
      </c>
      <c r="F2035" s="260">
        <v>5000</v>
      </c>
      <c r="G2035" s="260">
        <v>6845.05</v>
      </c>
    </row>
    <row r="2036" spans="1:7" x14ac:dyDescent="0.2">
      <c r="A2036" s="259" t="s">
        <v>758</v>
      </c>
      <c r="B2036" s="259" t="s">
        <v>856</v>
      </c>
      <c r="C2036" s="259" t="s">
        <v>101</v>
      </c>
      <c r="D2036" s="259" t="s">
        <v>543</v>
      </c>
      <c r="E2036" s="259" t="str">
        <f t="shared" si="31"/>
        <v>A8100684304523238</v>
      </c>
      <c r="F2036" s="260">
        <v>3000</v>
      </c>
      <c r="G2036" s="260">
        <v>2968.75</v>
      </c>
    </row>
    <row r="2037" spans="1:7" x14ac:dyDescent="0.2">
      <c r="A2037" s="259" t="s">
        <v>758</v>
      </c>
      <c r="B2037" s="259" t="s">
        <v>856</v>
      </c>
      <c r="C2037" s="259" t="s">
        <v>101</v>
      </c>
      <c r="D2037" s="259" t="s">
        <v>544</v>
      </c>
      <c r="E2037" s="259" t="str">
        <f t="shared" si="31"/>
        <v>A8100684304523239</v>
      </c>
      <c r="F2037" s="260">
        <v>5000</v>
      </c>
      <c r="G2037" s="260">
        <v>6619.6</v>
      </c>
    </row>
    <row r="2038" spans="1:7" x14ac:dyDescent="0.2">
      <c r="A2038" s="259" t="s">
        <v>758</v>
      </c>
      <c r="B2038" s="259" t="s">
        <v>856</v>
      </c>
      <c r="C2038" s="259" t="s">
        <v>101</v>
      </c>
      <c r="D2038" s="259" t="s">
        <v>547</v>
      </c>
      <c r="E2038" s="259" t="str">
        <f t="shared" si="31"/>
        <v>A8100684304523292</v>
      </c>
      <c r="F2038" s="260">
        <v>3000</v>
      </c>
      <c r="G2038" s="260">
        <v>0</v>
      </c>
    </row>
    <row r="2039" spans="1:7" x14ac:dyDescent="0.2">
      <c r="A2039" s="259" t="s">
        <v>758</v>
      </c>
      <c r="B2039" s="259" t="s">
        <v>856</v>
      </c>
      <c r="C2039" s="259" t="s">
        <v>101</v>
      </c>
      <c r="D2039" s="259" t="s">
        <v>548</v>
      </c>
      <c r="E2039" s="259" t="str">
        <f t="shared" si="31"/>
        <v>A8100684304523293</v>
      </c>
      <c r="F2039" s="260">
        <v>4000</v>
      </c>
      <c r="G2039" s="260">
        <v>2762.42</v>
      </c>
    </row>
    <row r="2040" spans="1:7" x14ac:dyDescent="0.2">
      <c r="A2040" s="259" t="s">
        <v>758</v>
      </c>
      <c r="B2040" s="259" t="s">
        <v>856</v>
      </c>
      <c r="C2040" s="259" t="s">
        <v>101</v>
      </c>
      <c r="D2040" s="259" t="s">
        <v>818</v>
      </c>
      <c r="E2040" s="259" t="str">
        <f t="shared" si="31"/>
        <v>A8100684304523294</v>
      </c>
      <c r="F2040" s="260">
        <v>1000</v>
      </c>
      <c r="G2040" s="260">
        <v>0</v>
      </c>
    </row>
    <row r="2041" spans="1:7" x14ac:dyDescent="0.2">
      <c r="A2041" s="259" t="s">
        <v>758</v>
      </c>
      <c r="B2041" s="259" t="s">
        <v>856</v>
      </c>
      <c r="C2041" s="259" t="s">
        <v>101</v>
      </c>
      <c r="D2041" s="259" t="s">
        <v>549</v>
      </c>
      <c r="E2041" s="259" t="str">
        <f t="shared" si="31"/>
        <v>A8100684304523295</v>
      </c>
      <c r="F2041" s="260">
        <v>500</v>
      </c>
      <c r="G2041" s="260">
        <v>0</v>
      </c>
    </row>
    <row r="2042" spans="1:7" x14ac:dyDescent="0.2">
      <c r="A2042" s="259" t="s">
        <v>758</v>
      </c>
      <c r="B2042" s="259" t="s">
        <v>856</v>
      </c>
      <c r="C2042" s="259" t="s">
        <v>101</v>
      </c>
      <c r="D2042" s="259" t="s">
        <v>550</v>
      </c>
      <c r="E2042" s="259" t="str">
        <f t="shared" si="31"/>
        <v>A8100684304523299</v>
      </c>
      <c r="F2042" s="260">
        <v>1000</v>
      </c>
      <c r="G2042" s="260">
        <v>918.32</v>
      </c>
    </row>
    <row r="2043" spans="1:7" x14ac:dyDescent="0.2">
      <c r="A2043" s="259" t="s">
        <v>758</v>
      </c>
      <c r="B2043" s="259" t="s">
        <v>856</v>
      </c>
      <c r="C2043" s="259" t="s">
        <v>101</v>
      </c>
      <c r="D2043" s="259" t="s">
        <v>878</v>
      </c>
      <c r="E2043" s="259" t="str">
        <f t="shared" si="31"/>
        <v>A8100684304523423</v>
      </c>
      <c r="F2043" s="260">
        <v>10</v>
      </c>
      <c r="G2043" s="260">
        <v>0</v>
      </c>
    </row>
    <row r="2044" spans="1:7" x14ac:dyDescent="0.2">
      <c r="A2044" s="259" t="s">
        <v>758</v>
      </c>
      <c r="B2044" s="259" t="s">
        <v>856</v>
      </c>
      <c r="C2044" s="259" t="s">
        <v>101</v>
      </c>
      <c r="D2044" s="259" t="s">
        <v>551</v>
      </c>
      <c r="E2044" s="259" t="str">
        <f t="shared" si="31"/>
        <v>A8100684304523431</v>
      </c>
      <c r="F2044" s="260">
        <v>10</v>
      </c>
      <c r="G2044" s="260">
        <v>0</v>
      </c>
    </row>
    <row r="2045" spans="1:7" x14ac:dyDescent="0.2">
      <c r="A2045" s="259" t="s">
        <v>758</v>
      </c>
      <c r="B2045" s="259" t="s">
        <v>856</v>
      </c>
      <c r="C2045" s="259" t="s">
        <v>101</v>
      </c>
      <c r="D2045" s="259" t="s">
        <v>882</v>
      </c>
      <c r="E2045" s="259" t="str">
        <f t="shared" si="31"/>
        <v>A8100684304523432</v>
      </c>
      <c r="F2045" s="260">
        <v>10</v>
      </c>
      <c r="G2045" s="260">
        <v>0</v>
      </c>
    </row>
    <row r="2046" spans="1:7" x14ac:dyDescent="0.2">
      <c r="A2046" s="259" t="s">
        <v>758</v>
      </c>
      <c r="B2046" s="259" t="s">
        <v>856</v>
      </c>
      <c r="C2046" s="259" t="s">
        <v>101</v>
      </c>
      <c r="D2046" s="259" t="s">
        <v>813</v>
      </c>
      <c r="E2046" s="259" t="str">
        <f t="shared" si="31"/>
        <v>A8100684304523433</v>
      </c>
      <c r="F2046" s="260">
        <v>10</v>
      </c>
      <c r="G2046" s="260">
        <v>0.5</v>
      </c>
    </row>
    <row r="2047" spans="1:7" x14ac:dyDescent="0.2">
      <c r="A2047" s="259" t="s">
        <v>758</v>
      </c>
      <c r="B2047" s="259" t="s">
        <v>856</v>
      </c>
      <c r="C2047" s="259" t="s">
        <v>101</v>
      </c>
      <c r="D2047" s="259" t="s">
        <v>819</v>
      </c>
      <c r="E2047" s="259" t="str">
        <f t="shared" si="31"/>
        <v>A8100684304523434</v>
      </c>
      <c r="F2047" s="260">
        <v>500</v>
      </c>
      <c r="G2047" s="260">
        <v>89.6</v>
      </c>
    </row>
    <row r="2048" spans="1:7" x14ac:dyDescent="0.2">
      <c r="A2048" s="259" t="s">
        <v>758</v>
      </c>
      <c r="B2048" s="259" t="s">
        <v>856</v>
      </c>
      <c r="C2048" s="259" t="s">
        <v>101</v>
      </c>
      <c r="D2048" s="259" t="s">
        <v>552</v>
      </c>
      <c r="E2048" s="259" t="str">
        <f t="shared" si="31"/>
        <v>A8100684304524221</v>
      </c>
      <c r="F2048" s="260">
        <v>500</v>
      </c>
      <c r="G2048" s="260">
        <v>0</v>
      </c>
    </row>
    <row r="2049" spans="1:7" x14ac:dyDescent="0.2">
      <c r="A2049" s="259" t="s">
        <v>758</v>
      </c>
      <c r="B2049" s="259" t="s">
        <v>856</v>
      </c>
      <c r="C2049" s="259" t="s">
        <v>101</v>
      </c>
      <c r="D2049" s="259" t="s">
        <v>559</v>
      </c>
      <c r="E2049" s="259" t="str">
        <f t="shared" si="31"/>
        <v>A8100684304524222</v>
      </c>
      <c r="F2049" s="260">
        <v>500</v>
      </c>
      <c r="G2049" s="260">
        <v>0</v>
      </c>
    </row>
    <row r="2050" spans="1:7" x14ac:dyDescent="0.2">
      <c r="A2050" s="259" t="s">
        <v>758</v>
      </c>
      <c r="B2050" s="259" t="s">
        <v>856</v>
      </c>
      <c r="C2050" s="259" t="s">
        <v>101</v>
      </c>
      <c r="D2050" s="259" t="s">
        <v>822</v>
      </c>
      <c r="E2050" s="259" t="str">
        <f t="shared" si="31"/>
        <v>A8100684304524223</v>
      </c>
      <c r="F2050" s="260">
        <v>500</v>
      </c>
      <c r="G2050" s="260">
        <v>0</v>
      </c>
    </row>
    <row r="2051" spans="1:7" x14ac:dyDescent="0.2">
      <c r="A2051" s="259" t="s">
        <v>759</v>
      </c>
      <c r="B2051" s="259" t="s">
        <v>856</v>
      </c>
      <c r="C2051" s="259" t="s">
        <v>101</v>
      </c>
      <c r="D2051" s="259" t="s">
        <v>890</v>
      </c>
      <c r="E2051" s="259" t="str">
        <f t="shared" ref="E2051:E2114" si="32">CONCATENATE(A2051,B2051,C2051,D2051)</f>
        <v>A8100694304524111</v>
      </c>
      <c r="F2051" s="260">
        <v>1000</v>
      </c>
      <c r="G2051" s="260">
        <v>0</v>
      </c>
    </row>
    <row r="2052" spans="1:7" x14ac:dyDescent="0.2">
      <c r="A2052" s="259" t="s">
        <v>762</v>
      </c>
      <c r="B2052" s="259" t="s">
        <v>857</v>
      </c>
      <c r="C2052" s="259" t="s">
        <v>101</v>
      </c>
      <c r="D2052" s="259" t="s">
        <v>526</v>
      </c>
      <c r="E2052" s="259" t="str">
        <f t="shared" si="32"/>
        <v>T8100945104523111</v>
      </c>
      <c r="F2052" s="260">
        <v>10000</v>
      </c>
      <c r="G2052" s="260">
        <v>0</v>
      </c>
    </row>
    <row r="2053" spans="1:7" x14ac:dyDescent="0.2">
      <c r="A2053" s="259" t="s">
        <v>762</v>
      </c>
      <c r="B2053" s="259" t="s">
        <v>857</v>
      </c>
      <c r="C2053" s="259" t="s">
        <v>101</v>
      </c>
      <c r="D2053" s="259" t="s">
        <v>530</v>
      </c>
      <c r="E2053" s="259" t="str">
        <f t="shared" si="32"/>
        <v>T8100945104523132</v>
      </c>
      <c r="F2053" s="260">
        <v>2000</v>
      </c>
      <c r="G2053" s="260">
        <v>0</v>
      </c>
    </row>
    <row r="2054" spans="1:7" x14ac:dyDescent="0.2">
      <c r="A2054" s="259" t="s">
        <v>762</v>
      </c>
      <c r="B2054" s="259" t="s">
        <v>857</v>
      </c>
      <c r="C2054" s="259" t="s">
        <v>101</v>
      </c>
      <c r="D2054" s="259" t="s">
        <v>511</v>
      </c>
      <c r="E2054" s="259" t="str">
        <f t="shared" si="32"/>
        <v>T8100945104523237</v>
      </c>
      <c r="F2054" s="260">
        <v>38000</v>
      </c>
      <c r="G2054" s="260">
        <v>39142.550000000003</v>
      </c>
    </row>
    <row r="2055" spans="1:7" x14ac:dyDescent="0.2">
      <c r="A2055" s="259" t="s">
        <v>762</v>
      </c>
      <c r="B2055" s="259" t="s">
        <v>857</v>
      </c>
      <c r="C2055" s="259" t="s">
        <v>101</v>
      </c>
      <c r="D2055" s="259" t="s">
        <v>895</v>
      </c>
      <c r="E2055" s="259" t="str">
        <f t="shared" si="32"/>
        <v>T8100945104524264</v>
      </c>
      <c r="F2055" s="260">
        <v>700000</v>
      </c>
      <c r="G2055" s="260">
        <v>0</v>
      </c>
    </row>
    <row r="2056" spans="1:7" x14ac:dyDescent="0.2">
      <c r="A2056" s="259" t="s">
        <v>871</v>
      </c>
      <c r="B2056" s="259" t="s">
        <v>861</v>
      </c>
      <c r="C2056" s="259" t="s">
        <v>872</v>
      </c>
      <c r="D2056" s="259" t="s">
        <v>906</v>
      </c>
      <c r="E2056" s="259" t="str">
        <f t="shared" si="32"/>
        <v>5288886382</v>
      </c>
      <c r="F2056" s="260">
        <v>0</v>
      </c>
      <c r="G2056" s="260">
        <v>-184443.79</v>
      </c>
    </row>
    <row r="2057" spans="1:7" x14ac:dyDescent="0.2">
      <c r="A2057" s="259" t="s">
        <v>759</v>
      </c>
      <c r="B2057" s="259" t="s">
        <v>861</v>
      </c>
      <c r="C2057" s="259" t="s">
        <v>101</v>
      </c>
      <c r="D2057" s="259" t="s">
        <v>538</v>
      </c>
      <c r="E2057" s="259" t="str">
        <f t="shared" si="32"/>
        <v>A8100695204523232</v>
      </c>
      <c r="F2057" s="260">
        <v>0</v>
      </c>
      <c r="G2057" s="260">
        <v>0</v>
      </c>
    </row>
    <row r="2058" spans="1:7" x14ac:dyDescent="0.2">
      <c r="A2058" s="259" t="s">
        <v>763</v>
      </c>
      <c r="B2058" s="259" t="s">
        <v>861</v>
      </c>
      <c r="C2058" s="259" t="s">
        <v>101</v>
      </c>
      <c r="D2058" s="259" t="s">
        <v>846</v>
      </c>
      <c r="E2058" s="259" t="str">
        <f t="shared" si="32"/>
        <v>K8100995204524214</v>
      </c>
      <c r="F2058" s="260">
        <v>1100000</v>
      </c>
      <c r="G2058" s="260">
        <v>184443.79</v>
      </c>
    </row>
    <row r="2059" spans="1:7" x14ac:dyDescent="0.2">
      <c r="A2059" s="259" t="s">
        <v>762</v>
      </c>
      <c r="B2059" s="259" t="s">
        <v>862</v>
      </c>
      <c r="C2059" s="259" t="s">
        <v>101</v>
      </c>
      <c r="D2059" s="259" t="s">
        <v>526</v>
      </c>
      <c r="E2059" s="259" t="str">
        <f t="shared" si="32"/>
        <v>T81009455904523111</v>
      </c>
      <c r="F2059" s="260">
        <v>0</v>
      </c>
      <c r="G2059" s="260">
        <v>0</v>
      </c>
    </row>
    <row r="2060" spans="1:7" x14ac:dyDescent="0.2">
      <c r="A2060" s="259" t="s">
        <v>762</v>
      </c>
      <c r="B2060" s="259" t="s">
        <v>862</v>
      </c>
      <c r="C2060" s="259" t="s">
        <v>101</v>
      </c>
      <c r="D2060" s="259" t="s">
        <v>530</v>
      </c>
      <c r="E2060" s="259" t="str">
        <f t="shared" si="32"/>
        <v>T81009455904523132</v>
      </c>
      <c r="F2060" s="260">
        <v>0</v>
      </c>
      <c r="G2060" s="260">
        <v>0</v>
      </c>
    </row>
    <row r="2061" spans="1:7" x14ac:dyDescent="0.2">
      <c r="A2061" s="259" t="s">
        <v>762</v>
      </c>
      <c r="B2061" s="259" t="s">
        <v>862</v>
      </c>
      <c r="C2061" s="259" t="s">
        <v>101</v>
      </c>
      <c r="D2061" s="259" t="s">
        <v>539</v>
      </c>
      <c r="E2061" s="259" t="str">
        <f t="shared" si="32"/>
        <v>T81009455904523233</v>
      </c>
      <c r="F2061" s="260">
        <v>2000</v>
      </c>
      <c r="G2061" s="260">
        <v>99.54</v>
      </c>
    </row>
    <row r="2062" spans="1:7" x14ac:dyDescent="0.2">
      <c r="A2062" s="259" t="s">
        <v>762</v>
      </c>
      <c r="B2062" s="259" t="s">
        <v>862</v>
      </c>
      <c r="C2062" s="259" t="s">
        <v>101</v>
      </c>
      <c r="D2062" s="259" t="s">
        <v>511</v>
      </c>
      <c r="E2062" s="259" t="str">
        <f t="shared" si="32"/>
        <v>T81009455904523237</v>
      </c>
      <c r="F2062" s="260">
        <v>0</v>
      </c>
      <c r="G2062" s="260">
        <v>0</v>
      </c>
    </row>
    <row r="2063" spans="1:7" x14ac:dyDescent="0.2">
      <c r="A2063" s="259" t="s">
        <v>762</v>
      </c>
      <c r="B2063" s="259" t="s">
        <v>862</v>
      </c>
      <c r="C2063" s="259" t="s">
        <v>101</v>
      </c>
      <c r="D2063" s="259" t="s">
        <v>895</v>
      </c>
      <c r="E2063" s="259" t="str">
        <f t="shared" si="32"/>
        <v>T81009455904524264</v>
      </c>
      <c r="F2063" s="260">
        <v>0</v>
      </c>
      <c r="G2063" s="260">
        <v>0</v>
      </c>
    </row>
    <row r="2064" spans="1:7" x14ac:dyDescent="0.2">
      <c r="A2064" s="259" t="s">
        <v>760</v>
      </c>
      <c r="B2064" s="259" t="s">
        <v>864</v>
      </c>
      <c r="C2064" s="259" t="s">
        <v>101</v>
      </c>
      <c r="D2064" s="259" t="s">
        <v>526</v>
      </c>
      <c r="E2064" s="259" t="str">
        <f t="shared" si="32"/>
        <v>T81008956204523111</v>
      </c>
      <c r="F2064" s="260">
        <v>35500</v>
      </c>
      <c r="G2064" s="260">
        <v>5442.34</v>
      </c>
    </row>
    <row r="2065" spans="1:7" x14ac:dyDescent="0.2">
      <c r="A2065" s="259" t="s">
        <v>760</v>
      </c>
      <c r="B2065" s="259" t="s">
        <v>864</v>
      </c>
      <c r="C2065" s="259" t="s">
        <v>101</v>
      </c>
      <c r="D2065" s="259" t="s">
        <v>530</v>
      </c>
      <c r="E2065" s="259" t="str">
        <f t="shared" si="32"/>
        <v>T81008956204523132</v>
      </c>
      <c r="F2065" s="260">
        <v>7000</v>
      </c>
      <c r="G2065" s="260">
        <v>897.99</v>
      </c>
    </row>
    <row r="2066" spans="1:7" x14ac:dyDescent="0.2">
      <c r="A2066" s="259" t="s">
        <v>760</v>
      </c>
      <c r="B2066" s="259" t="s">
        <v>864</v>
      </c>
      <c r="C2066" s="259" t="s">
        <v>101</v>
      </c>
      <c r="D2066" s="259" t="s">
        <v>534</v>
      </c>
      <c r="E2066" s="259" t="str">
        <f t="shared" si="32"/>
        <v>T81008956204523221</v>
      </c>
      <c r="F2066" s="260">
        <v>4500</v>
      </c>
      <c r="G2066" s="260">
        <v>0</v>
      </c>
    </row>
    <row r="2067" spans="1:7" x14ac:dyDescent="0.2">
      <c r="A2067" s="259" t="s">
        <v>760</v>
      </c>
      <c r="B2067" s="259" t="s">
        <v>864</v>
      </c>
      <c r="C2067" s="259" t="s">
        <v>101</v>
      </c>
      <c r="D2067" s="259" t="s">
        <v>537</v>
      </c>
      <c r="E2067" s="259" t="str">
        <f t="shared" si="32"/>
        <v>T81008956204523231</v>
      </c>
      <c r="F2067" s="260">
        <v>2500</v>
      </c>
      <c r="G2067" s="260">
        <v>0</v>
      </c>
    </row>
    <row r="2068" spans="1:7" x14ac:dyDescent="0.2">
      <c r="A2068" s="259" t="s">
        <v>760</v>
      </c>
      <c r="B2068" s="259" t="s">
        <v>864</v>
      </c>
      <c r="C2068" s="259" t="s">
        <v>101</v>
      </c>
      <c r="D2068" s="259" t="s">
        <v>511</v>
      </c>
      <c r="E2068" s="259" t="str">
        <f t="shared" si="32"/>
        <v>T81008956204523237</v>
      </c>
      <c r="F2068" s="260">
        <v>97500</v>
      </c>
      <c r="G2068" s="260">
        <v>53660.57</v>
      </c>
    </row>
    <row r="2069" spans="1:7" x14ac:dyDescent="0.2">
      <c r="A2069" s="259" t="s">
        <v>760</v>
      </c>
      <c r="B2069" s="259" t="s">
        <v>864</v>
      </c>
      <c r="C2069" s="259" t="s">
        <v>101</v>
      </c>
      <c r="D2069" s="259" t="s">
        <v>846</v>
      </c>
      <c r="E2069" s="259" t="str">
        <f t="shared" si="32"/>
        <v>T81008956204524214</v>
      </c>
      <c r="F2069" s="260">
        <v>13300000</v>
      </c>
      <c r="G2069" s="260">
        <v>2154781.41</v>
      </c>
    </row>
    <row r="2070" spans="1:7" x14ac:dyDescent="0.2">
      <c r="A2070" s="259" t="s">
        <v>761</v>
      </c>
      <c r="B2070" s="259" t="s">
        <v>868</v>
      </c>
      <c r="C2070" s="259" t="s">
        <v>101</v>
      </c>
      <c r="D2070" s="259" t="s">
        <v>846</v>
      </c>
      <c r="E2070" s="259" t="str">
        <f t="shared" si="32"/>
        <v>K81009158104524214</v>
      </c>
      <c r="F2070" s="260">
        <v>220000</v>
      </c>
      <c r="G2070" s="260">
        <v>0</v>
      </c>
    </row>
    <row r="2071" spans="1:7" x14ac:dyDescent="0.2">
      <c r="A2071" s="259" t="s">
        <v>871</v>
      </c>
      <c r="B2071" s="259" t="s">
        <v>811</v>
      </c>
      <c r="C2071" s="259" t="s">
        <v>872</v>
      </c>
      <c r="D2071" s="259" t="s">
        <v>873</v>
      </c>
      <c r="E2071" s="259" t="str">
        <f t="shared" si="32"/>
        <v>1188886526</v>
      </c>
      <c r="F2071" s="260">
        <v>0</v>
      </c>
      <c r="G2071" s="260">
        <v>0</v>
      </c>
    </row>
    <row r="2072" spans="1:7" x14ac:dyDescent="0.2">
      <c r="A2072" s="259" t="s">
        <v>724</v>
      </c>
      <c r="B2072" s="259" t="s">
        <v>811</v>
      </c>
      <c r="C2072" s="259" t="s">
        <v>101</v>
      </c>
      <c r="D2072" s="259" t="s">
        <v>538</v>
      </c>
      <c r="E2072" s="259" t="str">
        <f t="shared" si="32"/>
        <v>A7540711104523232</v>
      </c>
      <c r="F2072" s="260">
        <v>331807</v>
      </c>
      <c r="G2072" s="260">
        <v>331807</v>
      </c>
    </row>
    <row r="2073" spans="1:7" x14ac:dyDescent="0.2">
      <c r="A2073" s="259" t="s">
        <v>726</v>
      </c>
      <c r="B2073" s="259" t="s">
        <v>811</v>
      </c>
      <c r="C2073" s="259" t="s">
        <v>101</v>
      </c>
      <c r="D2073" s="259" t="s">
        <v>846</v>
      </c>
      <c r="E2073" s="259" t="str">
        <f t="shared" si="32"/>
        <v>K7540781104524214</v>
      </c>
      <c r="F2073" s="260">
        <v>2947000</v>
      </c>
      <c r="G2073" s="260">
        <v>1068704.55</v>
      </c>
    </row>
    <row r="2074" spans="1:7" x14ac:dyDescent="0.2">
      <c r="A2074" s="259" t="s">
        <v>727</v>
      </c>
      <c r="B2074" s="259" t="s">
        <v>811</v>
      </c>
      <c r="C2074" s="259" t="s">
        <v>101</v>
      </c>
      <c r="D2074" s="259" t="s">
        <v>846</v>
      </c>
      <c r="E2074" s="259" t="str">
        <f t="shared" si="32"/>
        <v>K7540791104524214</v>
      </c>
      <c r="F2074" s="260">
        <v>3460000</v>
      </c>
      <c r="G2074" s="260">
        <v>1851669.31</v>
      </c>
    </row>
    <row r="2075" spans="1:7" x14ac:dyDescent="0.2">
      <c r="A2075" s="259" t="s">
        <v>727</v>
      </c>
      <c r="B2075" s="259" t="s">
        <v>811</v>
      </c>
      <c r="C2075" s="259" t="s">
        <v>101</v>
      </c>
      <c r="D2075" s="259" t="s">
        <v>822</v>
      </c>
      <c r="E2075" s="259" t="str">
        <f t="shared" si="32"/>
        <v>K7540791104524223</v>
      </c>
      <c r="F2075" s="260">
        <v>34207</v>
      </c>
      <c r="G2075" s="260">
        <v>0</v>
      </c>
    </row>
    <row r="2076" spans="1:7" x14ac:dyDescent="0.2">
      <c r="A2076" s="259" t="s">
        <v>727</v>
      </c>
      <c r="B2076" s="259" t="s">
        <v>811</v>
      </c>
      <c r="C2076" s="259" t="s">
        <v>101</v>
      </c>
      <c r="D2076" s="259" t="s">
        <v>824</v>
      </c>
      <c r="E2076" s="259" t="str">
        <f t="shared" si="32"/>
        <v>K7540791104524227</v>
      </c>
      <c r="F2076" s="260">
        <v>477218</v>
      </c>
      <c r="G2076" s="260">
        <v>0</v>
      </c>
    </row>
    <row r="2077" spans="1:7" x14ac:dyDescent="0.2">
      <c r="A2077" s="259" t="s">
        <v>725</v>
      </c>
      <c r="B2077" s="259" t="s">
        <v>811</v>
      </c>
      <c r="C2077" s="259" t="s">
        <v>101</v>
      </c>
      <c r="D2077" s="259" t="s">
        <v>907</v>
      </c>
      <c r="E2077" s="259" t="str">
        <f t="shared" si="32"/>
        <v>T7540281104525413</v>
      </c>
      <c r="F2077" s="260">
        <v>1459951</v>
      </c>
      <c r="G2077" s="260">
        <v>1013964.05</v>
      </c>
    </row>
    <row r="2078" spans="1:7" x14ac:dyDescent="0.2">
      <c r="A2078" s="259" t="s">
        <v>728</v>
      </c>
      <c r="B2078" s="259" t="s">
        <v>853</v>
      </c>
      <c r="C2078" s="259" t="s">
        <v>101</v>
      </c>
      <c r="D2078" s="259" t="s">
        <v>526</v>
      </c>
      <c r="E2078" s="259" t="str">
        <f t="shared" si="32"/>
        <v>K7540801204523111</v>
      </c>
      <c r="F2078" s="260">
        <v>0</v>
      </c>
      <c r="G2078" s="260">
        <v>0</v>
      </c>
    </row>
    <row r="2079" spans="1:7" x14ac:dyDescent="0.2">
      <c r="A2079" s="259" t="s">
        <v>728</v>
      </c>
      <c r="B2079" s="259" t="s">
        <v>853</v>
      </c>
      <c r="C2079" s="259" t="s">
        <v>101</v>
      </c>
      <c r="D2079" s="259" t="s">
        <v>529</v>
      </c>
      <c r="E2079" s="259" t="str">
        <f t="shared" si="32"/>
        <v>K7540801204523121</v>
      </c>
      <c r="F2079" s="260">
        <v>0</v>
      </c>
      <c r="G2079" s="260">
        <v>0</v>
      </c>
    </row>
    <row r="2080" spans="1:7" x14ac:dyDescent="0.2">
      <c r="A2080" s="259" t="s">
        <v>728</v>
      </c>
      <c r="B2080" s="259" t="s">
        <v>853</v>
      </c>
      <c r="C2080" s="259" t="s">
        <v>101</v>
      </c>
      <c r="D2080" s="259" t="s">
        <v>530</v>
      </c>
      <c r="E2080" s="259" t="str">
        <f t="shared" si="32"/>
        <v>K7540801204523132</v>
      </c>
      <c r="F2080" s="260">
        <v>0</v>
      </c>
      <c r="G2080" s="260">
        <v>0</v>
      </c>
    </row>
    <row r="2081" spans="1:7" x14ac:dyDescent="0.2">
      <c r="A2081" s="259" t="s">
        <v>728</v>
      </c>
      <c r="B2081" s="259" t="s">
        <v>853</v>
      </c>
      <c r="C2081" s="259" t="s">
        <v>101</v>
      </c>
      <c r="D2081" s="259" t="s">
        <v>539</v>
      </c>
      <c r="E2081" s="259" t="str">
        <f t="shared" si="32"/>
        <v>K7540801204523233</v>
      </c>
      <c r="F2081" s="260">
        <v>0</v>
      </c>
      <c r="G2081" s="260">
        <v>0</v>
      </c>
    </row>
    <row r="2082" spans="1:7" x14ac:dyDescent="0.2">
      <c r="A2082" s="259" t="s">
        <v>728</v>
      </c>
      <c r="B2082" s="259" t="s">
        <v>853</v>
      </c>
      <c r="C2082" s="259" t="s">
        <v>101</v>
      </c>
      <c r="D2082" s="259" t="s">
        <v>511</v>
      </c>
      <c r="E2082" s="259" t="str">
        <f t="shared" si="32"/>
        <v>K7540801204523237</v>
      </c>
      <c r="F2082" s="260">
        <v>0</v>
      </c>
      <c r="G2082" s="260">
        <v>0</v>
      </c>
    </row>
    <row r="2083" spans="1:7" x14ac:dyDescent="0.2">
      <c r="A2083" s="259" t="s">
        <v>728</v>
      </c>
      <c r="B2083" s="259" t="s">
        <v>853</v>
      </c>
      <c r="C2083" s="259" t="s">
        <v>101</v>
      </c>
      <c r="D2083" s="259" t="s">
        <v>846</v>
      </c>
      <c r="E2083" s="259" t="str">
        <f t="shared" si="32"/>
        <v>K7540801204524214</v>
      </c>
      <c r="F2083" s="260">
        <v>111948</v>
      </c>
      <c r="G2083" s="260">
        <v>0</v>
      </c>
    </row>
    <row r="2084" spans="1:7" x14ac:dyDescent="0.2">
      <c r="A2084" s="259" t="s">
        <v>728</v>
      </c>
      <c r="B2084" s="259" t="s">
        <v>853</v>
      </c>
      <c r="C2084" s="259" t="s">
        <v>101</v>
      </c>
      <c r="D2084" s="259" t="s">
        <v>822</v>
      </c>
      <c r="E2084" s="259" t="str">
        <f t="shared" si="32"/>
        <v>K7540801204524223</v>
      </c>
      <c r="F2084" s="260">
        <v>0</v>
      </c>
      <c r="G2084" s="260">
        <v>0</v>
      </c>
    </row>
    <row r="2085" spans="1:7" x14ac:dyDescent="0.2">
      <c r="A2085" s="259" t="s">
        <v>871</v>
      </c>
      <c r="B2085" s="259" t="s">
        <v>855</v>
      </c>
      <c r="C2085" s="259" t="s">
        <v>872</v>
      </c>
      <c r="D2085" s="259" t="s">
        <v>884</v>
      </c>
      <c r="E2085" s="259" t="str">
        <f t="shared" si="32"/>
        <v>3188886414</v>
      </c>
      <c r="F2085" s="260">
        <v>0</v>
      </c>
      <c r="G2085" s="260">
        <v>-9876.8799999999992</v>
      </c>
    </row>
    <row r="2086" spans="1:7" x14ac:dyDescent="0.2">
      <c r="A2086" s="259" t="s">
        <v>871</v>
      </c>
      <c r="B2086" s="259" t="s">
        <v>855</v>
      </c>
      <c r="C2086" s="259" t="s">
        <v>872</v>
      </c>
      <c r="D2086" s="259" t="s">
        <v>881</v>
      </c>
      <c r="E2086" s="259" t="str">
        <f t="shared" si="32"/>
        <v>3188886615</v>
      </c>
      <c r="F2086" s="260">
        <v>0</v>
      </c>
      <c r="G2086" s="260">
        <v>-17063.419999999998</v>
      </c>
    </row>
    <row r="2087" spans="1:7" x14ac:dyDescent="0.2">
      <c r="A2087" s="259" t="s">
        <v>723</v>
      </c>
      <c r="B2087" s="259" t="s">
        <v>855</v>
      </c>
      <c r="C2087" s="259" t="s">
        <v>101</v>
      </c>
      <c r="D2087" s="259" t="s">
        <v>535</v>
      </c>
      <c r="E2087" s="259" t="str">
        <f t="shared" si="32"/>
        <v>A7540703104523223</v>
      </c>
      <c r="F2087" s="260">
        <v>60000</v>
      </c>
      <c r="G2087" s="260">
        <v>0</v>
      </c>
    </row>
    <row r="2088" spans="1:7" x14ac:dyDescent="0.2">
      <c r="A2088" s="259" t="s">
        <v>871</v>
      </c>
      <c r="B2088" s="259" t="s">
        <v>856</v>
      </c>
      <c r="C2088" s="259" t="s">
        <v>872</v>
      </c>
      <c r="D2088" s="259" t="s">
        <v>893</v>
      </c>
      <c r="E2088" s="259" t="str">
        <f t="shared" si="32"/>
        <v>4388886421</v>
      </c>
      <c r="F2088" s="260">
        <v>0</v>
      </c>
      <c r="G2088" s="260">
        <v>-1442271.26</v>
      </c>
    </row>
    <row r="2089" spans="1:7" x14ac:dyDescent="0.2">
      <c r="A2089" s="259" t="s">
        <v>871</v>
      </c>
      <c r="B2089" s="259" t="s">
        <v>856</v>
      </c>
      <c r="C2089" s="259" t="s">
        <v>872</v>
      </c>
      <c r="D2089" s="259" t="s">
        <v>894</v>
      </c>
      <c r="E2089" s="259" t="str">
        <f t="shared" si="32"/>
        <v>4388886514</v>
      </c>
      <c r="F2089" s="260">
        <v>0</v>
      </c>
      <c r="G2089" s="260">
        <v>-3076631.98</v>
      </c>
    </row>
    <row r="2090" spans="1:7" x14ac:dyDescent="0.2">
      <c r="A2090" s="259" t="s">
        <v>871</v>
      </c>
      <c r="B2090" s="259" t="s">
        <v>856</v>
      </c>
      <c r="C2090" s="259" t="s">
        <v>872</v>
      </c>
      <c r="D2090" s="259" t="s">
        <v>886</v>
      </c>
      <c r="E2090" s="259" t="str">
        <f t="shared" si="32"/>
        <v>4388886831</v>
      </c>
      <c r="F2090" s="260">
        <v>0</v>
      </c>
      <c r="G2090" s="260">
        <v>-18427.95</v>
      </c>
    </row>
    <row r="2091" spans="1:7" x14ac:dyDescent="0.2">
      <c r="A2091" s="259" t="s">
        <v>723</v>
      </c>
      <c r="B2091" s="259" t="s">
        <v>856</v>
      </c>
      <c r="C2091" s="259" t="s">
        <v>101</v>
      </c>
      <c r="D2091" s="259" t="s">
        <v>526</v>
      </c>
      <c r="E2091" s="259" t="str">
        <f t="shared" si="32"/>
        <v>A7540704304523111</v>
      </c>
      <c r="F2091" s="260">
        <v>1550000</v>
      </c>
      <c r="G2091" s="260">
        <v>1099247.6599999999</v>
      </c>
    </row>
    <row r="2092" spans="1:7" x14ac:dyDescent="0.2">
      <c r="A2092" s="259" t="s">
        <v>723</v>
      </c>
      <c r="B2092" s="259" t="s">
        <v>856</v>
      </c>
      <c r="C2092" s="259" t="s">
        <v>101</v>
      </c>
      <c r="D2092" s="259" t="s">
        <v>887</v>
      </c>
      <c r="E2092" s="259" t="str">
        <f t="shared" si="32"/>
        <v>A7540704304523112</v>
      </c>
      <c r="F2092" s="260">
        <v>133</v>
      </c>
      <c r="G2092" s="260">
        <v>0</v>
      </c>
    </row>
    <row r="2093" spans="1:7" x14ac:dyDescent="0.2">
      <c r="A2093" s="259" t="s">
        <v>723</v>
      </c>
      <c r="B2093" s="259" t="s">
        <v>856</v>
      </c>
      <c r="C2093" s="259" t="s">
        <v>101</v>
      </c>
      <c r="D2093" s="259" t="s">
        <v>528</v>
      </c>
      <c r="E2093" s="259" t="str">
        <f t="shared" si="32"/>
        <v>A7540704304523113</v>
      </c>
      <c r="F2093" s="260">
        <v>133</v>
      </c>
      <c r="G2093" s="260">
        <v>0</v>
      </c>
    </row>
    <row r="2094" spans="1:7" x14ac:dyDescent="0.2">
      <c r="A2094" s="259" t="s">
        <v>723</v>
      </c>
      <c r="B2094" s="259" t="s">
        <v>856</v>
      </c>
      <c r="C2094" s="259" t="s">
        <v>101</v>
      </c>
      <c r="D2094" s="259" t="s">
        <v>816</v>
      </c>
      <c r="E2094" s="259" t="str">
        <f t="shared" si="32"/>
        <v>A7540704304523114</v>
      </c>
      <c r="F2094" s="260">
        <v>133</v>
      </c>
      <c r="G2094" s="260">
        <v>0</v>
      </c>
    </row>
    <row r="2095" spans="1:7" x14ac:dyDescent="0.2">
      <c r="A2095" s="259" t="s">
        <v>723</v>
      </c>
      <c r="B2095" s="259" t="s">
        <v>856</v>
      </c>
      <c r="C2095" s="259" t="s">
        <v>101</v>
      </c>
      <c r="D2095" s="259" t="s">
        <v>529</v>
      </c>
      <c r="E2095" s="259" t="str">
        <f t="shared" si="32"/>
        <v>A7540704304523121</v>
      </c>
      <c r="F2095" s="260">
        <v>180000</v>
      </c>
      <c r="G2095" s="260">
        <v>95839.88</v>
      </c>
    </row>
    <row r="2096" spans="1:7" x14ac:dyDescent="0.2">
      <c r="A2096" s="259" t="s">
        <v>723</v>
      </c>
      <c r="B2096" s="259" t="s">
        <v>856</v>
      </c>
      <c r="C2096" s="259" t="s">
        <v>101</v>
      </c>
      <c r="D2096" s="259" t="s">
        <v>530</v>
      </c>
      <c r="E2096" s="259" t="str">
        <f t="shared" si="32"/>
        <v>A7540704304523132</v>
      </c>
      <c r="F2096" s="260">
        <v>260000</v>
      </c>
      <c r="G2096" s="260">
        <v>181376.02</v>
      </c>
    </row>
    <row r="2097" spans="1:7" x14ac:dyDescent="0.2">
      <c r="A2097" s="259" t="s">
        <v>723</v>
      </c>
      <c r="B2097" s="259" t="s">
        <v>856</v>
      </c>
      <c r="C2097" s="259" t="s">
        <v>101</v>
      </c>
      <c r="D2097" s="259" t="s">
        <v>510</v>
      </c>
      <c r="E2097" s="259" t="str">
        <f t="shared" si="32"/>
        <v>A7540704304523211</v>
      </c>
      <c r="F2097" s="260">
        <v>35000</v>
      </c>
      <c r="G2097" s="260">
        <v>16008.55</v>
      </c>
    </row>
    <row r="2098" spans="1:7" x14ac:dyDescent="0.2">
      <c r="A2098" s="259" t="s">
        <v>723</v>
      </c>
      <c r="B2098" s="259" t="s">
        <v>856</v>
      </c>
      <c r="C2098" s="259" t="s">
        <v>101</v>
      </c>
      <c r="D2098" s="259" t="s">
        <v>531</v>
      </c>
      <c r="E2098" s="259" t="str">
        <f t="shared" si="32"/>
        <v>A7540704304523212</v>
      </c>
      <c r="F2098" s="260">
        <v>40000</v>
      </c>
      <c r="G2098" s="260">
        <v>24912</v>
      </c>
    </row>
    <row r="2099" spans="1:7" x14ac:dyDescent="0.2">
      <c r="A2099" s="259" t="s">
        <v>723</v>
      </c>
      <c r="B2099" s="259" t="s">
        <v>856</v>
      </c>
      <c r="C2099" s="259" t="s">
        <v>101</v>
      </c>
      <c r="D2099" s="259" t="s">
        <v>532</v>
      </c>
      <c r="E2099" s="259" t="str">
        <f t="shared" si="32"/>
        <v>A7540704304523213</v>
      </c>
      <c r="F2099" s="260">
        <v>10000</v>
      </c>
      <c r="G2099" s="260">
        <v>6948.25</v>
      </c>
    </row>
    <row r="2100" spans="1:7" x14ac:dyDescent="0.2">
      <c r="A2100" s="259" t="s">
        <v>723</v>
      </c>
      <c r="B2100" s="259" t="s">
        <v>856</v>
      </c>
      <c r="C2100" s="259" t="s">
        <v>101</v>
      </c>
      <c r="D2100" s="259" t="s">
        <v>533</v>
      </c>
      <c r="E2100" s="259" t="str">
        <f t="shared" si="32"/>
        <v>A7540704304523214</v>
      </c>
      <c r="F2100" s="260">
        <v>3000</v>
      </c>
      <c r="G2100" s="260">
        <v>0</v>
      </c>
    </row>
    <row r="2101" spans="1:7" x14ac:dyDescent="0.2">
      <c r="A2101" s="259" t="s">
        <v>723</v>
      </c>
      <c r="B2101" s="259" t="s">
        <v>856</v>
      </c>
      <c r="C2101" s="259" t="s">
        <v>101</v>
      </c>
      <c r="D2101" s="259" t="s">
        <v>534</v>
      </c>
      <c r="E2101" s="259" t="str">
        <f t="shared" si="32"/>
        <v>A7540704304523221</v>
      </c>
      <c r="F2101" s="260">
        <v>40000</v>
      </c>
      <c r="G2101" s="260">
        <v>28868.51</v>
      </c>
    </row>
    <row r="2102" spans="1:7" x14ac:dyDescent="0.2">
      <c r="A2102" s="259" t="s">
        <v>723</v>
      </c>
      <c r="B2102" s="259" t="s">
        <v>856</v>
      </c>
      <c r="C2102" s="259" t="s">
        <v>101</v>
      </c>
      <c r="D2102" s="259" t="s">
        <v>877</v>
      </c>
      <c r="E2102" s="259" t="str">
        <f t="shared" si="32"/>
        <v>A7540704304523222</v>
      </c>
      <c r="F2102" s="260">
        <v>2000</v>
      </c>
      <c r="G2102" s="260">
        <v>0</v>
      </c>
    </row>
    <row r="2103" spans="1:7" x14ac:dyDescent="0.2">
      <c r="A2103" s="259" t="s">
        <v>723</v>
      </c>
      <c r="B2103" s="259" t="s">
        <v>856</v>
      </c>
      <c r="C2103" s="259" t="s">
        <v>101</v>
      </c>
      <c r="D2103" s="259" t="s">
        <v>535</v>
      </c>
      <c r="E2103" s="259" t="str">
        <f t="shared" si="32"/>
        <v>A7540704304523223</v>
      </c>
      <c r="F2103" s="260">
        <v>80000</v>
      </c>
      <c r="G2103" s="260">
        <v>39360.39</v>
      </c>
    </row>
    <row r="2104" spans="1:7" x14ac:dyDescent="0.2">
      <c r="A2104" s="259" t="s">
        <v>723</v>
      </c>
      <c r="B2104" s="259" t="s">
        <v>856</v>
      </c>
      <c r="C2104" s="259" t="s">
        <v>101</v>
      </c>
      <c r="D2104" s="259" t="s">
        <v>570</v>
      </c>
      <c r="E2104" s="259" t="str">
        <f t="shared" si="32"/>
        <v>A7540704304523224</v>
      </c>
      <c r="F2104" s="260">
        <v>4000</v>
      </c>
      <c r="G2104" s="260">
        <v>1403.13</v>
      </c>
    </row>
    <row r="2105" spans="1:7" x14ac:dyDescent="0.2">
      <c r="A2105" s="259" t="s">
        <v>723</v>
      </c>
      <c r="B2105" s="259" t="s">
        <v>856</v>
      </c>
      <c r="C2105" s="259" t="s">
        <v>101</v>
      </c>
      <c r="D2105" s="259" t="s">
        <v>536</v>
      </c>
      <c r="E2105" s="259" t="str">
        <f t="shared" si="32"/>
        <v>A7540704304523225</v>
      </c>
      <c r="F2105" s="260">
        <v>15000</v>
      </c>
      <c r="G2105" s="260">
        <v>6802.38</v>
      </c>
    </row>
    <row r="2106" spans="1:7" x14ac:dyDescent="0.2">
      <c r="A2106" s="259" t="s">
        <v>723</v>
      </c>
      <c r="B2106" s="259" t="s">
        <v>856</v>
      </c>
      <c r="C2106" s="259" t="s">
        <v>101</v>
      </c>
      <c r="D2106" s="259" t="s">
        <v>571</v>
      </c>
      <c r="E2106" s="259" t="str">
        <f t="shared" si="32"/>
        <v>A7540704304523227</v>
      </c>
      <c r="F2106" s="260">
        <v>5000</v>
      </c>
      <c r="G2106" s="260">
        <v>3370.82</v>
      </c>
    </row>
    <row r="2107" spans="1:7" x14ac:dyDescent="0.2">
      <c r="A2107" s="259" t="s">
        <v>723</v>
      </c>
      <c r="B2107" s="259" t="s">
        <v>856</v>
      </c>
      <c r="C2107" s="259" t="s">
        <v>101</v>
      </c>
      <c r="D2107" s="259" t="s">
        <v>537</v>
      </c>
      <c r="E2107" s="259" t="str">
        <f t="shared" si="32"/>
        <v>A7540704304523231</v>
      </c>
      <c r="F2107" s="260">
        <v>45000</v>
      </c>
      <c r="G2107" s="260">
        <v>41402.61</v>
      </c>
    </row>
    <row r="2108" spans="1:7" x14ac:dyDescent="0.2">
      <c r="A2108" s="259" t="s">
        <v>723</v>
      </c>
      <c r="B2108" s="259" t="s">
        <v>856</v>
      </c>
      <c r="C2108" s="259" t="s">
        <v>101</v>
      </c>
      <c r="D2108" s="259" t="s">
        <v>538</v>
      </c>
      <c r="E2108" s="259" t="str">
        <f t="shared" si="32"/>
        <v>A7540704304523232</v>
      </c>
      <c r="F2108" s="260">
        <v>291000</v>
      </c>
      <c r="G2108" s="260">
        <v>48632.37</v>
      </c>
    </row>
    <row r="2109" spans="1:7" x14ac:dyDescent="0.2">
      <c r="A2109" s="259" t="s">
        <v>723</v>
      </c>
      <c r="B2109" s="259" t="s">
        <v>856</v>
      </c>
      <c r="C2109" s="259" t="s">
        <v>101</v>
      </c>
      <c r="D2109" s="259" t="s">
        <v>539</v>
      </c>
      <c r="E2109" s="259" t="str">
        <f t="shared" si="32"/>
        <v>A7540704304523233</v>
      </c>
      <c r="F2109" s="260">
        <v>80000</v>
      </c>
      <c r="G2109" s="260">
        <v>55008.73</v>
      </c>
    </row>
    <row r="2110" spans="1:7" x14ac:dyDescent="0.2">
      <c r="A2110" s="259" t="s">
        <v>723</v>
      </c>
      <c r="B2110" s="259" t="s">
        <v>856</v>
      </c>
      <c r="C2110" s="259" t="s">
        <v>101</v>
      </c>
      <c r="D2110" s="259" t="s">
        <v>540</v>
      </c>
      <c r="E2110" s="259" t="str">
        <f t="shared" si="32"/>
        <v>A7540704304523234</v>
      </c>
      <c r="F2110" s="260">
        <v>130000</v>
      </c>
      <c r="G2110" s="260">
        <v>99738.11</v>
      </c>
    </row>
    <row r="2111" spans="1:7" x14ac:dyDescent="0.2">
      <c r="A2111" s="259" t="s">
        <v>723</v>
      </c>
      <c r="B2111" s="259" t="s">
        <v>856</v>
      </c>
      <c r="C2111" s="259" t="s">
        <v>101</v>
      </c>
      <c r="D2111" s="259" t="s">
        <v>542</v>
      </c>
      <c r="E2111" s="259" t="str">
        <f t="shared" si="32"/>
        <v>A7540704304523236</v>
      </c>
      <c r="F2111" s="260">
        <v>3000</v>
      </c>
      <c r="G2111" s="260">
        <v>32334.6</v>
      </c>
    </row>
    <row r="2112" spans="1:7" x14ac:dyDescent="0.2">
      <c r="A2112" s="259" t="s">
        <v>723</v>
      </c>
      <c r="B2112" s="259" t="s">
        <v>856</v>
      </c>
      <c r="C2112" s="259" t="s">
        <v>101</v>
      </c>
      <c r="D2112" s="259" t="s">
        <v>511</v>
      </c>
      <c r="E2112" s="259" t="str">
        <f t="shared" si="32"/>
        <v>A7540704304523237</v>
      </c>
      <c r="F2112" s="260">
        <v>150000</v>
      </c>
      <c r="G2112" s="260">
        <v>171060.3</v>
      </c>
    </row>
    <row r="2113" spans="1:7" x14ac:dyDescent="0.2">
      <c r="A2113" s="259" t="s">
        <v>723</v>
      </c>
      <c r="B2113" s="259" t="s">
        <v>856</v>
      </c>
      <c r="C2113" s="259" t="s">
        <v>101</v>
      </c>
      <c r="D2113" s="259" t="s">
        <v>543</v>
      </c>
      <c r="E2113" s="259" t="str">
        <f t="shared" si="32"/>
        <v>A7540704304523238</v>
      </c>
      <c r="F2113" s="260">
        <v>45000</v>
      </c>
      <c r="G2113" s="260">
        <v>15317.5</v>
      </c>
    </row>
    <row r="2114" spans="1:7" x14ac:dyDescent="0.2">
      <c r="A2114" s="259" t="s">
        <v>723</v>
      </c>
      <c r="B2114" s="259" t="s">
        <v>856</v>
      </c>
      <c r="C2114" s="259" t="s">
        <v>101</v>
      </c>
      <c r="D2114" s="259" t="s">
        <v>544</v>
      </c>
      <c r="E2114" s="259" t="str">
        <f t="shared" si="32"/>
        <v>A7540704304523239</v>
      </c>
      <c r="F2114" s="260">
        <v>550000</v>
      </c>
      <c r="G2114" s="260">
        <v>208012.46</v>
      </c>
    </row>
    <row r="2115" spans="1:7" x14ac:dyDescent="0.2">
      <c r="A2115" s="259" t="s">
        <v>723</v>
      </c>
      <c r="B2115" s="259" t="s">
        <v>856</v>
      </c>
      <c r="C2115" s="259" t="s">
        <v>101</v>
      </c>
      <c r="D2115" s="259" t="s">
        <v>545</v>
      </c>
      <c r="E2115" s="259" t="str">
        <f t="shared" ref="E2115:E2178" si="33">CONCATENATE(A2115,B2115,C2115,D2115)</f>
        <v>A7540704304523241</v>
      </c>
      <c r="F2115" s="260">
        <v>2000</v>
      </c>
      <c r="G2115" s="260">
        <v>0</v>
      </c>
    </row>
    <row r="2116" spans="1:7" x14ac:dyDescent="0.2">
      <c r="A2116" s="259" t="s">
        <v>723</v>
      </c>
      <c r="B2116" s="259" t="s">
        <v>856</v>
      </c>
      <c r="C2116" s="259" t="s">
        <v>101</v>
      </c>
      <c r="D2116" s="259" t="s">
        <v>546</v>
      </c>
      <c r="E2116" s="259" t="str">
        <f t="shared" si="33"/>
        <v>A7540704304523291</v>
      </c>
      <c r="F2116" s="260">
        <v>35000</v>
      </c>
      <c r="G2116" s="260">
        <v>22707.68</v>
      </c>
    </row>
    <row r="2117" spans="1:7" x14ac:dyDescent="0.2">
      <c r="A2117" s="259" t="s">
        <v>723</v>
      </c>
      <c r="B2117" s="259" t="s">
        <v>856</v>
      </c>
      <c r="C2117" s="259" t="s">
        <v>101</v>
      </c>
      <c r="D2117" s="259" t="s">
        <v>547</v>
      </c>
      <c r="E2117" s="259" t="str">
        <f t="shared" si="33"/>
        <v>A7540704304523292</v>
      </c>
      <c r="F2117" s="260">
        <v>40000</v>
      </c>
      <c r="G2117" s="260">
        <v>29811.85</v>
      </c>
    </row>
    <row r="2118" spans="1:7" x14ac:dyDescent="0.2">
      <c r="A2118" s="259" t="s">
        <v>723</v>
      </c>
      <c r="B2118" s="259" t="s">
        <v>856</v>
      </c>
      <c r="C2118" s="259" t="s">
        <v>101</v>
      </c>
      <c r="D2118" s="259" t="s">
        <v>548</v>
      </c>
      <c r="E2118" s="259" t="str">
        <f t="shared" si="33"/>
        <v>A7540704304523293</v>
      </c>
      <c r="F2118" s="260">
        <v>50000</v>
      </c>
      <c r="G2118" s="260">
        <v>5952.39</v>
      </c>
    </row>
    <row r="2119" spans="1:7" x14ac:dyDescent="0.2">
      <c r="A2119" s="259" t="s">
        <v>723</v>
      </c>
      <c r="B2119" s="259" t="s">
        <v>856</v>
      </c>
      <c r="C2119" s="259" t="s">
        <v>101</v>
      </c>
      <c r="D2119" s="259" t="s">
        <v>818</v>
      </c>
      <c r="E2119" s="259" t="str">
        <f t="shared" si="33"/>
        <v>A7540704304523294</v>
      </c>
      <c r="F2119" s="260">
        <v>60000</v>
      </c>
      <c r="G2119" s="260">
        <v>22560.400000000001</v>
      </c>
    </row>
    <row r="2120" spans="1:7" x14ac:dyDescent="0.2">
      <c r="A2120" s="259" t="s">
        <v>723</v>
      </c>
      <c r="B2120" s="259" t="s">
        <v>856</v>
      </c>
      <c r="C2120" s="259" t="s">
        <v>101</v>
      </c>
      <c r="D2120" s="259" t="s">
        <v>549</v>
      </c>
      <c r="E2120" s="259" t="str">
        <f t="shared" si="33"/>
        <v>A7540704304523295</v>
      </c>
      <c r="F2120" s="260">
        <v>8000</v>
      </c>
      <c r="G2120" s="260">
        <v>4078.69</v>
      </c>
    </row>
    <row r="2121" spans="1:7" x14ac:dyDescent="0.2">
      <c r="A2121" s="259" t="s">
        <v>723</v>
      </c>
      <c r="B2121" s="259" t="s">
        <v>856</v>
      </c>
      <c r="C2121" s="259" t="s">
        <v>101</v>
      </c>
      <c r="D2121" s="259" t="s">
        <v>812</v>
      </c>
      <c r="E2121" s="259" t="str">
        <f t="shared" si="33"/>
        <v>A7540704304523296</v>
      </c>
      <c r="F2121" s="260">
        <v>5000</v>
      </c>
      <c r="G2121" s="260">
        <v>0</v>
      </c>
    </row>
    <row r="2122" spans="1:7" x14ac:dyDescent="0.2">
      <c r="A2122" s="259" t="s">
        <v>723</v>
      </c>
      <c r="B2122" s="259" t="s">
        <v>856</v>
      </c>
      <c r="C2122" s="259" t="s">
        <v>101</v>
      </c>
      <c r="D2122" s="259" t="s">
        <v>551</v>
      </c>
      <c r="E2122" s="259" t="str">
        <f t="shared" si="33"/>
        <v>A7540704304523431</v>
      </c>
      <c r="F2122" s="260">
        <v>3000</v>
      </c>
      <c r="G2122" s="260">
        <v>547.28</v>
      </c>
    </row>
    <row r="2123" spans="1:7" x14ac:dyDescent="0.2">
      <c r="A2123" s="259" t="s">
        <v>723</v>
      </c>
      <c r="B2123" s="259" t="s">
        <v>856</v>
      </c>
      <c r="C2123" s="259" t="s">
        <v>101</v>
      </c>
      <c r="D2123" s="259" t="s">
        <v>882</v>
      </c>
      <c r="E2123" s="259" t="str">
        <f t="shared" si="33"/>
        <v>A7540704304523432</v>
      </c>
      <c r="F2123" s="260">
        <v>0</v>
      </c>
      <c r="G2123" s="260">
        <v>0</v>
      </c>
    </row>
    <row r="2124" spans="1:7" x14ac:dyDescent="0.2">
      <c r="A2124" s="259" t="s">
        <v>723</v>
      </c>
      <c r="B2124" s="259" t="s">
        <v>856</v>
      </c>
      <c r="C2124" s="259" t="s">
        <v>101</v>
      </c>
      <c r="D2124" s="259" t="s">
        <v>813</v>
      </c>
      <c r="E2124" s="259" t="str">
        <f t="shared" si="33"/>
        <v>A7540704304523433</v>
      </c>
      <c r="F2124" s="260">
        <v>300</v>
      </c>
      <c r="G2124" s="260">
        <v>858.07</v>
      </c>
    </row>
    <row r="2125" spans="1:7" x14ac:dyDescent="0.2">
      <c r="A2125" s="259" t="s">
        <v>723</v>
      </c>
      <c r="B2125" s="259" t="s">
        <v>856</v>
      </c>
      <c r="C2125" s="259" t="s">
        <v>101</v>
      </c>
      <c r="D2125" s="259" t="s">
        <v>832</v>
      </c>
      <c r="E2125" s="259" t="str">
        <f t="shared" si="33"/>
        <v>A7540704304523811</v>
      </c>
      <c r="F2125" s="260">
        <v>100</v>
      </c>
      <c r="G2125" s="260">
        <v>0</v>
      </c>
    </row>
    <row r="2126" spans="1:7" x14ac:dyDescent="0.2">
      <c r="A2126" s="259" t="s">
        <v>723</v>
      </c>
      <c r="B2126" s="259" t="s">
        <v>856</v>
      </c>
      <c r="C2126" s="259" t="s">
        <v>101</v>
      </c>
      <c r="D2126" s="259" t="s">
        <v>557</v>
      </c>
      <c r="E2126" s="259" t="str">
        <f t="shared" si="33"/>
        <v>A7540704304524123</v>
      </c>
      <c r="F2126" s="260">
        <v>100</v>
      </c>
      <c r="G2126" s="260">
        <v>0</v>
      </c>
    </row>
    <row r="2127" spans="1:7" x14ac:dyDescent="0.2">
      <c r="A2127" s="259" t="s">
        <v>723</v>
      </c>
      <c r="B2127" s="259" t="s">
        <v>856</v>
      </c>
      <c r="C2127" s="259" t="s">
        <v>101</v>
      </c>
      <c r="D2127" s="259" t="s">
        <v>552</v>
      </c>
      <c r="E2127" s="259" t="str">
        <f t="shared" si="33"/>
        <v>A7540704304524221</v>
      </c>
      <c r="F2127" s="260">
        <v>40000</v>
      </c>
      <c r="G2127" s="260">
        <v>3155.98</v>
      </c>
    </row>
    <row r="2128" spans="1:7" x14ac:dyDescent="0.2">
      <c r="A2128" s="259" t="s">
        <v>723</v>
      </c>
      <c r="B2128" s="259" t="s">
        <v>856</v>
      </c>
      <c r="C2128" s="259" t="s">
        <v>101</v>
      </c>
      <c r="D2128" s="259" t="s">
        <v>559</v>
      </c>
      <c r="E2128" s="259" t="str">
        <f t="shared" si="33"/>
        <v>A7540704304524222</v>
      </c>
      <c r="F2128" s="260">
        <v>5000</v>
      </c>
      <c r="G2128" s="260">
        <v>22822.36</v>
      </c>
    </row>
    <row r="2129" spans="1:7" x14ac:dyDescent="0.2">
      <c r="A2129" s="259" t="s">
        <v>723</v>
      </c>
      <c r="B2129" s="259" t="s">
        <v>856</v>
      </c>
      <c r="C2129" s="259" t="s">
        <v>101</v>
      </c>
      <c r="D2129" s="259" t="s">
        <v>563</v>
      </c>
      <c r="E2129" s="259" t="str">
        <f t="shared" si="33"/>
        <v>A7540704304524231</v>
      </c>
      <c r="F2129" s="260">
        <v>75000</v>
      </c>
      <c r="G2129" s="260">
        <v>32749.65</v>
      </c>
    </row>
    <row r="2130" spans="1:7" x14ac:dyDescent="0.2">
      <c r="A2130" s="259" t="s">
        <v>723</v>
      </c>
      <c r="B2130" s="259" t="s">
        <v>856</v>
      </c>
      <c r="C2130" s="259" t="s">
        <v>101</v>
      </c>
      <c r="D2130" s="259" t="s">
        <v>895</v>
      </c>
      <c r="E2130" s="259" t="str">
        <f t="shared" si="33"/>
        <v>A7540704304524264</v>
      </c>
      <c r="F2130" s="260">
        <v>80000</v>
      </c>
      <c r="G2130" s="260">
        <v>0</v>
      </c>
    </row>
    <row r="2131" spans="1:7" x14ac:dyDescent="0.2">
      <c r="A2131" s="259" t="s">
        <v>724</v>
      </c>
      <c r="B2131" s="259" t="s">
        <v>856</v>
      </c>
      <c r="C2131" s="259" t="s">
        <v>101</v>
      </c>
      <c r="D2131" s="259" t="s">
        <v>877</v>
      </c>
      <c r="E2131" s="259" t="str">
        <f t="shared" si="33"/>
        <v>A7540714304523222</v>
      </c>
      <c r="F2131" s="260">
        <v>1500</v>
      </c>
      <c r="G2131" s="260">
        <v>0</v>
      </c>
    </row>
    <row r="2132" spans="1:7" x14ac:dyDescent="0.2">
      <c r="A2132" s="259" t="s">
        <v>724</v>
      </c>
      <c r="B2132" s="259" t="s">
        <v>856</v>
      </c>
      <c r="C2132" s="259" t="s">
        <v>101</v>
      </c>
      <c r="D2132" s="259" t="s">
        <v>535</v>
      </c>
      <c r="E2132" s="259" t="str">
        <f t="shared" si="33"/>
        <v>A7540714304523223</v>
      </c>
      <c r="F2132" s="260">
        <v>100</v>
      </c>
      <c r="G2132" s="260">
        <v>0</v>
      </c>
    </row>
    <row r="2133" spans="1:7" x14ac:dyDescent="0.2">
      <c r="A2133" s="259" t="s">
        <v>724</v>
      </c>
      <c r="B2133" s="259" t="s">
        <v>856</v>
      </c>
      <c r="C2133" s="259" t="s">
        <v>101</v>
      </c>
      <c r="D2133" s="259" t="s">
        <v>570</v>
      </c>
      <c r="E2133" s="259" t="str">
        <f t="shared" si="33"/>
        <v>A7540714304523224</v>
      </c>
      <c r="F2133" s="260">
        <v>12000</v>
      </c>
      <c r="G2133" s="260">
        <v>6490.37</v>
      </c>
    </row>
    <row r="2134" spans="1:7" x14ac:dyDescent="0.2">
      <c r="A2134" s="259" t="s">
        <v>724</v>
      </c>
      <c r="B2134" s="259" t="s">
        <v>856</v>
      </c>
      <c r="C2134" s="259" t="s">
        <v>101</v>
      </c>
      <c r="D2134" s="259" t="s">
        <v>538</v>
      </c>
      <c r="E2134" s="259" t="str">
        <f t="shared" si="33"/>
        <v>A7540714304523232</v>
      </c>
      <c r="F2134" s="260">
        <v>1200000</v>
      </c>
      <c r="G2134" s="260">
        <v>891214.18</v>
      </c>
    </row>
    <row r="2135" spans="1:7" x14ac:dyDescent="0.2">
      <c r="A2135" s="259" t="s">
        <v>724</v>
      </c>
      <c r="B2135" s="259" t="s">
        <v>856</v>
      </c>
      <c r="C2135" s="259" t="s">
        <v>101</v>
      </c>
      <c r="D2135" s="259" t="s">
        <v>540</v>
      </c>
      <c r="E2135" s="259" t="str">
        <f t="shared" si="33"/>
        <v>A7540714304523234</v>
      </c>
      <c r="F2135" s="260">
        <v>18000</v>
      </c>
      <c r="G2135" s="260">
        <v>1093.1300000000001</v>
      </c>
    </row>
    <row r="2136" spans="1:7" x14ac:dyDescent="0.2">
      <c r="A2136" s="259" t="s">
        <v>724</v>
      </c>
      <c r="B2136" s="259" t="s">
        <v>856</v>
      </c>
      <c r="C2136" s="259" t="s">
        <v>101</v>
      </c>
      <c r="D2136" s="259" t="s">
        <v>511</v>
      </c>
      <c r="E2136" s="259" t="str">
        <f t="shared" si="33"/>
        <v>A7540714304523237</v>
      </c>
      <c r="F2136" s="260">
        <v>270000</v>
      </c>
      <c r="G2136" s="260">
        <v>91990.27</v>
      </c>
    </row>
    <row r="2137" spans="1:7" x14ac:dyDescent="0.2">
      <c r="A2137" s="259" t="s">
        <v>724</v>
      </c>
      <c r="B2137" s="259" t="s">
        <v>856</v>
      </c>
      <c r="C2137" s="259" t="s">
        <v>101</v>
      </c>
      <c r="D2137" s="259" t="s">
        <v>543</v>
      </c>
      <c r="E2137" s="259" t="str">
        <f t="shared" si="33"/>
        <v>A7540714304523238</v>
      </c>
      <c r="F2137" s="260">
        <v>133</v>
      </c>
      <c r="G2137" s="260">
        <v>0</v>
      </c>
    </row>
    <row r="2138" spans="1:7" x14ac:dyDescent="0.2">
      <c r="A2138" s="259" t="s">
        <v>724</v>
      </c>
      <c r="B2138" s="259" t="s">
        <v>856</v>
      </c>
      <c r="C2138" s="259" t="s">
        <v>101</v>
      </c>
      <c r="D2138" s="259" t="s">
        <v>544</v>
      </c>
      <c r="E2138" s="259" t="str">
        <f t="shared" si="33"/>
        <v>A7540714304523239</v>
      </c>
      <c r="F2138" s="260">
        <v>26000</v>
      </c>
      <c r="G2138" s="260">
        <v>14287.5</v>
      </c>
    </row>
    <row r="2139" spans="1:7" x14ac:dyDescent="0.2">
      <c r="A2139" s="259" t="s">
        <v>724</v>
      </c>
      <c r="B2139" s="259" t="s">
        <v>856</v>
      </c>
      <c r="C2139" s="259" t="s">
        <v>101</v>
      </c>
      <c r="D2139" s="259" t="s">
        <v>891</v>
      </c>
      <c r="E2139" s="259" t="str">
        <f t="shared" si="33"/>
        <v>A7540714304524212</v>
      </c>
      <c r="F2139" s="260">
        <v>1000</v>
      </c>
      <c r="G2139" s="260">
        <v>102460.5</v>
      </c>
    </row>
    <row r="2140" spans="1:7" x14ac:dyDescent="0.2">
      <c r="A2140" s="259" t="s">
        <v>724</v>
      </c>
      <c r="B2140" s="259" t="s">
        <v>856</v>
      </c>
      <c r="C2140" s="259" t="s">
        <v>101</v>
      </c>
      <c r="D2140" s="259" t="s">
        <v>908</v>
      </c>
      <c r="E2140" s="259" t="str">
        <f t="shared" si="33"/>
        <v>A7540714304524213</v>
      </c>
      <c r="F2140" s="260">
        <v>1000</v>
      </c>
      <c r="G2140" s="260">
        <v>0</v>
      </c>
    </row>
    <row r="2141" spans="1:7" x14ac:dyDescent="0.2">
      <c r="A2141" s="259" t="s">
        <v>724</v>
      </c>
      <c r="B2141" s="259" t="s">
        <v>856</v>
      </c>
      <c r="C2141" s="259" t="s">
        <v>101</v>
      </c>
      <c r="D2141" s="259" t="s">
        <v>846</v>
      </c>
      <c r="E2141" s="259" t="str">
        <f t="shared" si="33"/>
        <v>A7540714304524214</v>
      </c>
      <c r="F2141" s="260">
        <v>1200000</v>
      </c>
      <c r="G2141" s="260">
        <v>264955.81</v>
      </c>
    </row>
    <row r="2142" spans="1:7" x14ac:dyDescent="0.2">
      <c r="A2142" s="259" t="s">
        <v>724</v>
      </c>
      <c r="B2142" s="259" t="s">
        <v>856</v>
      </c>
      <c r="C2142" s="259" t="s">
        <v>101</v>
      </c>
      <c r="D2142" s="259" t="s">
        <v>552</v>
      </c>
      <c r="E2142" s="259" t="str">
        <f t="shared" si="33"/>
        <v>A7540714304524221</v>
      </c>
      <c r="F2142" s="260">
        <v>100</v>
      </c>
      <c r="G2142" s="260">
        <v>0</v>
      </c>
    </row>
    <row r="2143" spans="1:7" x14ac:dyDescent="0.2">
      <c r="A2143" s="259" t="s">
        <v>724</v>
      </c>
      <c r="B2143" s="259" t="s">
        <v>856</v>
      </c>
      <c r="C2143" s="259" t="s">
        <v>101</v>
      </c>
      <c r="D2143" s="259" t="s">
        <v>559</v>
      </c>
      <c r="E2143" s="259" t="str">
        <f t="shared" si="33"/>
        <v>A7540714304524222</v>
      </c>
      <c r="F2143" s="260">
        <v>100</v>
      </c>
      <c r="G2143" s="260">
        <v>0</v>
      </c>
    </row>
    <row r="2144" spans="1:7" x14ac:dyDescent="0.2">
      <c r="A2144" s="259" t="s">
        <v>724</v>
      </c>
      <c r="B2144" s="259" t="s">
        <v>856</v>
      </c>
      <c r="C2144" s="259" t="s">
        <v>101</v>
      </c>
      <c r="D2144" s="259" t="s">
        <v>822</v>
      </c>
      <c r="E2144" s="259" t="str">
        <f t="shared" si="33"/>
        <v>A7540714304524223</v>
      </c>
      <c r="F2144" s="260">
        <v>80000</v>
      </c>
      <c r="G2144" s="260">
        <v>90141.25</v>
      </c>
    </row>
    <row r="2145" spans="1:7" x14ac:dyDescent="0.2">
      <c r="A2145" s="259" t="s">
        <v>724</v>
      </c>
      <c r="B2145" s="259" t="s">
        <v>856</v>
      </c>
      <c r="C2145" s="259" t="s">
        <v>101</v>
      </c>
      <c r="D2145" s="259" t="s">
        <v>889</v>
      </c>
      <c r="E2145" s="259" t="str">
        <f t="shared" si="33"/>
        <v>A7540714304524224</v>
      </c>
      <c r="F2145" s="260">
        <v>100</v>
      </c>
      <c r="G2145" s="260">
        <v>0</v>
      </c>
    </row>
    <row r="2146" spans="1:7" x14ac:dyDescent="0.2">
      <c r="A2146" s="259" t="s">
        <v>724</v>
      </c>
      <c r="B2146" s="259" t="s">
        <v>856</v>
      </c>
      <c r="C2146" s="259" t="s">
        <v>101</v>
      </c>
      <c r="D2146" s="259" t="s">
        <v>823</v>
      </c>
      <c r="E2146" s="259" t="str">
        <f t="shared" si="33"/>
        <v>A7540714304524225</v>
      </c>
      <c r="F2146" s="260">
        <v>100</v>
      </c>
      <c r="G2146" s="260">
        <v>82811</v>
      </c>
    </row>
    <row r="2147" spans="1:7" x14ac:dyDescent="0.2">
      <c r="A2147" s="259" t="s">
        <v>724</v>
      </c>
      <c r="B2147" s="259" t="s">
        <v>856</v>
      </c>
      <c r="C2147" s="259" t="s">
        <v>101</v>
      </c>
      <c r="D2147" s="259" t="s">
        <v>824</v>
      </c>
      <c r="E2147" s="259" t="str">
        <f t="shared" si="33"/>
        <v>A7540714304524227</v>
      </c>
      <c r="F2147" s="260">
        <v>20000</v>
      </c>
      <c r="G2147" s="260">
        <v>16859.650000000001</v>
      </c>
    </row>
    <row r="2148" spans="1:7" x14ac:dyDescent="0.2">
      <c r="A2148" s="259" t="s">
        <v>724</v>
      </c>
      <c r="B2148" s="259" t="s">
        <v>856</v>
      </c>
      <c r="C2148" s="259" t="s">
        <v>101</v>
      </c>
      <c r="D2148" s="259" t="s">
        <v>560</v>
      </c>
      <c r="E2148" s="259" t="str">
        <f t="shared" si="33"/>
        <v>A7540714304524262</v>
      </c>
      <c r="F2148" s="260">
        <v>6600</v>
      </c>
      <c r="G2148" s="260">
        <v>0</v>
      </c>
    </row>
    <row r="2149" spans="1:7" x14ac:dyDescent="0.2">
      <c r="A2149" s="259" t="s">
        <v>724</v>
      </c>
      <c r="B2149" s="259" t="s">
        <v>856</v>
      </c>
      <c r="C2149" s="259" t="s">
        <v>101</v>
      </c>
      <c r="D2149" s="259" t="s">
        <v>911</v>
      </c>
      <c r="E2149" s="259" t="str">
        <f t="shared" si="33"/>
        <v>A7540714304524411</v>
      </c>
      <c r="F2149" s="260">
        <v>0</v>
      </c>
      <c r="G2149" s="260">
        <v>0</v>
      </c>
    </row>
    <row r="2150" spans="1:7" x14ac:dyDescent="0.2">
      <c r="A2150" s="259" t="s">
        <v>724</v>
      </c>
      <c r="B2150" s="259" t="s">
        <v>856</v>
      </c>
      <c r="C2150" s="259" t="s">
        <v>101</v>
      </c>
      <c r="D2150" s="259" t="s">
        <v>828</v>
      </c>
      <c r="E2150" s="259" t="str">
        <f t="shared" si="33"/>
        <v>A7540714304524511</v>
      </c>
      <c r="F2150" s="260">
        <v>0</v>
      </c>
      <c r="G2150" s="260">
        <v>0</v>
      </c>
    </row>
    <row r="2151" spans="1:7" x14ac:dyDescent="0.2">
      <c r="A2151" s="259" t="s">
        <v>724</v>
      </c>
      <c r="B2151" s="259" t="s">
        <v>856</v>
      </c>
      <c r="C2151" s="259" t="s">
        <v>101</v>
      </c>
      <c r="D2151" s="259" t="s">
        <v>854</v>
      </c>
      <c r="E2151" s="259" t="str">
        <f t="shared" si="33"/>
        <v>A7540714304524521</v>
      </c>
      <c r="F2151" s="260">
        <v>0</v>
      </c>
      <c r="G2151" s="260">
        <v>0</v>
      </c>
    </row>
    <row r="2152" spans="1:7" x14ac:dyDescent="0.2">
      <c r="A2152" s="259" t="s">
        <v>724</v>
      </c>
      <c r="B2152" s="259" t="s">
        <v>856</v>
      </c>
      <c r="C2152" s="259" t="s">
        <v>101</v>
      </c>
      <c r="D2152" s="259" t="s">
        <v>829</v>
      </c>
      <c r="E2152" s="259" t="str">
        <f t="shared" si="33"/>
        <v>A7540714304524531</v>
      </c>
      <c r="F2152" s="260">
        <v>0</v>
      </c>
      <c r="G2152" s="260">
        <v>0</v>
      </c>
    </row>
    <row r="2153" spans="1:7" x14ac:dyDescent="0.2">
      <c r="A2153" s="259" t="s">
        <v>724</v>
      </c>
      <c r="B2153" s="259" t="s">
        <v>856</v>
      </c>
      <c r="C2153" s="259" t="s">
        <v>101</v>
      </c>
      <c r="D2153" s="259" t="s">
        <v>501</v>
      </c>
      <c r="E2153" s="259" t="str">
        <f t="shared" si="33"/>
        <v>A7540714304524541</v>
      </c>
      <c r="F2153" s="260">
        <v>0</v>
      </c>
      <c r="G2153" s="260">
        <v>0</v>
      </c>
    </row>
    <row r="2154" spans="1:7" x14ac:dyDescent="0.2">
      <c r="A2154" s="259" t="s">
        <v>729</v>
      </c>
      <c r="B2154" s="259" t="s">
        <v>856</v>
      </c>
      <c r="C2154" s="259" t="s">
        <v>101</v>
      </c>
      <c r="D2154" s="259" t="s">
        <v>526</v>
      </c>
      <c r="E2154" s="259" t="str">
        <f t="shared" si="33"/>
        <v>K7540834304523111</v>
      </c>
      <c r="F2154" s="260">
        <v>20000</v>
      </c>
      <c r="G2154" s="260">
        <v>0</v>
      </c>
    </row>
    <row r="2155" spans="1:7" x14ac:dyDescent="0.2">
      <c r="A2155" s="259" t="s">
        <v>729</v>
      </c>
      <c r="B2155" s="259" t="s">
        <v>856</v>
      </c>
      <c r="C2155" s="259" t="s">
        <v>101</v>
      </c>
      <c r="D2155" s="259" t="s">
        <v>530</v>
      </c>
      <c r="E2155" s="259" t="str">
        <f t="shared" si="33"/>
        <v>K7540834304523132</v>
      </c>
      <c r="F2155" s="260">
        <v>3400</v>
      </c>
      <c r="G2155" s="260">
        <v>0</v>
      </c>
    </row>
    <row r="2156" spans="1:7" x14ac:dyDescent="0.2">
      <c r="A2156" s="259" t="s">
        <v>729</v>
      </c>
      <c r="B2156" s="259" t="s">
        <v>856</v>
      </c>
      <c r="C2156" s="259" t="s">
        <v>101</v>
      </c>
      <c r="D2156" s="259" t="s">
        <v>510</v>
      </c>
      <c r="E2156" s="259" t="str">
        <f t="shared" si="33"/>
        <v>K7540834304523211</v>
      </c>
      <c r="F2156" s="260">
        <v>400</v>
      </c>
      <c r="G2156" s="260">
        <v>0</v>
      </c>
    </row>
    <row r="2157" spans="1:7" x14ac:dyDescent="0.2">
      <c r="A2157" s="259" t="s">
        <v>729</v>
      </c>
      <c r="B2157" s="259" t="s">
        <v>856</v>
      </c>
      <c r="C2157" s="259" t="s">
        <v>101</v>
      </c>
      <c r="D2157" s="259" t="s">
        <v>531</v>
      </c>
      <c r="E2157" s="259" t="str">
        <f t="shared" si="33"/>
        <v>K7540834304523212</v>
      </c>
      <c r="F2157" s="260">
        <v>220</v>
      </c>
      <c r="G2157" s="260">
        <v>0</v>
      </c>
    </row>
    <row r="2158" spans="1:7" x14ac:dyDescent="0.2">
      <c r="A2158" s="259" t="s">
        <v>729</v>
      </c>
      <c r="B2158" s="259" t="s">
        <v>856</v>
      </c>
      <c r="C2158" s="259" t="s">
        <v>101</v>
      </c>
      <c r="D2158" s="259" t="s">
        <v>539</v>
      </c>
      <c r="E2158" s="259" t="str">
        <f t="shared" si="33"/>
        <v>K7540834304523233</v>
      </c>
      <c r="F2158" s="260">
        <v>2406</v>
      </c>
      <c r="G2158" s="260">
        <v>0</v>
      </c>
    </row>
    <row r="2159" spans="1:7" x14ac:dyDescent="0.2">
      <c r="A2159" s="259" t="s">
        <v>729</v>
      </c>
      <c r="B2159" s="259" t="s">
        <v>856</v>
      </c>
      <c r="C2159" s="259" t="s">
        <v>101</v>
      </c>
      <c r="D2159" s="259" t="s">
        <v>552</v>
      </c>
      <c r="E2159" s="259" t="str">
        <f t="shared" si="33"/>
        <v>K7540834304524221</v>
      </c>
      <c r="F2159" s="260">
        <v>11740</v>
      </c>
      <c r="G2159" s="260">
        <v>0</v>
      </c>
    </row>
    <row r="2160" spans="1:7" x14ac:dyDescent="0.2">
      <c r="A2160" s="259" t="s">
        <v>729</v>
      </c>
      <c r="B2160" s="259" t="s">
        <v>856</v>
      </c>
      <c r="C2160" s="259" t="s">
        <v>101</v>
      </c>
      <c r="D2160" s="259" t="s">
        <v>560</v>
      </c>
      <c r="E2160" s="259" t="str">
        <f t="shared" si="33"/>
        <v>K7540834304524262</v>
      </c>
      <c r="F2160" s="260">
        <v>12700</v>
      </c>
      <c r="G2160" s="260">
        <v>0</v>
      </c>
    </row>
    <row r="2161" spans="1:7" x14ac:dyDescent="0.2">
      <c r="A2161" s="259" t="s">
        <v>730</v>
      </c>
      <c r="B2161" s="259" t="s">
        <v>856</v>
      </c>
      <c r="C2161" s="259" t="s">
        <v>101</v>
      </c>
      <c r="D2161" s="259" t="s">
        <v>526</v>
      </c>
      <c r="E2161" s="259" t="str">
        <f t="shared" si="33"/>
        <v>K7540844304523111</v>
      </c>
      <c r="F2161" s="260">
        <v>24000</v>
      </c>
      <c r="G2161" s="260">
        <v>0</v>
      </c>
    </row>
    <row r="2162" spans="1:7" x14ac:dyDescent="0.2">
      <c r="A2162" s="259" t="s">
        <v>730</v>
      </c>
      <c r="B2162" s="259" t="s">
        <v>856</v>
      </c>
      <c r="C2162" s="259" t="s">
        <v>101</v>
      </c>
      <c r="D2162" s="259" t="s">
        <v>529</v>
      </c>
      <c r="E2162" s="259" t="str">
        <f t="shared" si="33"/>
        <v>K7540844304523121</v>
      </c>
      <c r="F2162" s="260">
        <v>1200</v>
      </c>
      <c r="G2162" s="260">
        <v>0</v>
      </c>
    </row>
    <row r="2163" spans="1:7" x14ac:dyDescent="0.2">
      <c r="A2163" s="259" t="s">
        <v>730</v>
      </c>
      <c r="B2163" s="259" t="s">
        <v>856</v>
      </c>
      <c r="C2163" s="259" t="s">
        <v>101</v>
      </c>
      <c r="D2163" s="259" t="s">
        <v>530</v>
      </c>
      <c r="E2163" s="259" t="str">
        <f t="shared" si="33"/>
        <v>K7540844304523132</v>
      </c>
      <c r="F2163" s="260">
        <v>3400</v>
      </c>
      <c r="G2163" s="260">
        <v>0</v>
      </c>
    </row>
    <row r="2164" spans="1:7" x14ac:dyDescent="0.2">
      <c r="A2164" s="259" t="s">
        <v>730</v>
      </c>
      <c r="B2164" s="259" t="s">
        <v>856</v>
      </c>
      <c r="C2164" s="259" t="s">
        <v>101</v>
      </c>
      <c r="D2164" s="259" t="s">
        <v>510</v>
      </c>
      <c r="E2164" s="259" t="str">
        <f t="shared" si="33"/>
        <v>K7540844304523211</v>
      </c>
      <c r="F2164" s="260">
        <v>2400</v>
      </c>
      <c r="G2164" s="260">
        <v>0</v>
      </c>
    </row>
    <row r="2165" spans="1:7" x14ac:dyDescent="0.2">
      <c r="A2165" s="259" t="s">
        <v>730</v>
      </c>
      <c r="B2165" s="259" t="s">
        <v>856</v>
      </c>
      <c r="C2165" s="259" t="s">
        <v>101</v>
      </c>
      <c r="D2165" s="259" t="s">
        <v>531</v>
      </c>
      <c r="E2165" s="259" t="str">
        <f t="shared" si="33"/>
        <v>K7540844304523212</v>
      </c>
      <c r="F2165" s="260">
        <v>400</v>
      </c>
      <c r="G2165" s="260">
        <v>0</v>
      </c>
    </row>
    <row r="2166" spans="1:7" x14ac:dyDescent="0.2">
      <c r="A2166" s="259" t="s">
        <v>730</v>
      </c>
      <c r="B2166" s="259" t="s">
        <v>856</v>
      </c>
      <c r="C2166" s="259" t="s">
        <v>101</v>
      </c>
      <c r="D2166" s="259" t="s">
        <v>535</v>
      </c>
      <c r="E2166" s="259" t="str">
        <f t="shared" si="33"/>
        <v>K7540844304523223</v>
      </c>
      <c r="F2166" s="260">
        <v>400</v>
      </c>
      <c r="G2166" s="260">
        <v>0</v>
      </c>
    </row>
    <row r="2167" spans="1:7" x14ac:dyDescent="0.2">
      <c r="A2167" s="259" t="s">
        <v>730</v>
      </c>
      <c r="B2167" s="259" t="s">
        <v>856</v>
      </c>
      <c r="C2167" s="259" t="s">
        <v>101</v>
      </c>
      <c r="D2167" s="259" t="s">
        <v>537</v>
      </c>
      <c r="E2167" s="259" t="str">
        <f t="shared" si="33"/>
        <v>K7540844304523231</v>
      </c>
      <c r="F2167" s="260">
        <v>500</v>
      </c>
      <c r="G2167" s="260">
        <v>0</v>
      </c>
    </row>
    <row r="2168" spans="1:7" x14ac:dyDescent="0.2">
      <c r="A2168" s="259" t="s">
        <v>730</v>
      </c>
      <c r="B2168" s="259" t="s">
        <v>856</v>
      </c>
      <c r="C2168" s="259" t="s">
        <v>101</v>
      </c>
      <c r="D2168" s="259" t="s">
        <v>539</v>
      </c>
      <c r="E2168" s="259" t="str">
        <f t="shared" si="33"/>
        <v>K7540844304523233</v>
      </c>
      <c r="F2168" s="260">
        <v>1500</v>
      </c>
      <c r="G2168" s="260">
        <v>0</v>
      </c>
    </row>
    <row r="2169" spans="1:7" x14ac:dyDescent="0.2">
      <c r="A2169" s="259" t="s">
        <v>730</v>
      </c>
      <c r="B2169" s="259" t="s">
        <v>856</v>
      </c>
      <c r="C2169" s="259" t="s">
        <v>101</v>
      </c>
      <c r="D2169" s="259" t="s">
        <v>548</v>
      </c>
      <c r="E2169" s="259" t="str">
        <f t="shared" si="33"/>
        <v>K7540844304523293</v>
      </c>
      <c r="F2169" s="260">
        <v>1000</v>
      </c>
      <c r="G2169" s="260">
        <v>0</v>
      </c>
    </row>
    <row r="2170" spans="1:7" x14ac:dyDescent="0.2">
      <c r="A2170" s="259" t="s">
        <v>730</v>
      </c>
      <c r="B2170" s="259" t="s">
        <v>856</v>
      </c>
      <c r="C2170" s="259" t="s">
        <v>101</v>
      </c>
      <c r="D2170" s="259" t="s">
        <v>824</v>
      </c>
      <c r="E2170" s="259" t="str">
        <f t="shared" si="33"/>
        <v>K7540844304524227</v>
      </c>
      <c r="F2170" s="260">
        <v>24000</v>
      </c>
      <c r="G2170" s="260">
        <v>0</v>
      </c>
    </row>
    <row r="2171" spans="1:7" x14ac:dyDescent="0.2">
      <c r="A2171" s="259" t="s">
        <v>731</v>
      </c>
      <c r="B2171" s="259" t="s">
        <v>856</v>
      </c>
      <c r="C2171" s="259" t="s">
        <v>101</v>
      </c>
      <c r="D2171" s="259" t="s">
        <v>526</v>
      </c>
      <c r="E2171" s="259" t="str">
        <f t="shared" si="33"/>
        <v>K7540854304523111</v>
      </c>
      <c r="F2171" s="260">
        <v>4000</v>
      </c>
      <c r="G2171" s="260">
        <v>0</v>
      </c>
    </row>
    <row r="2172" spans="1:7" x14ac:dyDescent="0.2">
      <c r="A2172" s="259" t="s">
        <v>731</v>
      </c>
      <c r="B2172" s="259" t="s">
        <v>856</v>
      </c>
      <c r="C2172" s="259" t="s">
        <v>101</v>
      </c>
      <c r="D2172" s="259" t="s">
        <v>529</v>
      </c>
      <c r="E2172" s="259" t="str">
        <f t="shared" si="33"/>
        <v>K7540854304523121</v>
      </c>
      <c r="F2172" s="260">
        <v>200</v>
      </c>
      <c r="G2172" s="260">
        <v>0</v>
      </c>
    </row>
    <row r="2173" spans="1:7" x14ac:dyDescent="0.2">
      <c r="A2173" s="259" t="s">
        <v>731</v>
      </c>
      <c r="B2173" s="259" t="s">
        <v>856</v>
      </c>
      <c r="C2173" s="259" t="s">
        <v>101</v>
      </c>
      <c r="D2173" s="259" t="s">
        <v>530</v>
      </c>
      <c r="E2173" s="259" t="str">
        <f t="shared" si="33"/>
        <v>K7540854304523132</v>
      </c>
      <c r="F2173" s="260">
        <v>1400</v>
      </c>
      <c r="G2173" s="260">
        <v>0</v>
      </c>
    </row>
    <row r="2174" spans="1:7" x14ac:dyDescent="0.2">
      <c r="A2174" s="259" t="s">
        <v>731</v>
      </c>
      <c r="B2174" s="259" t="s">
        <v>856</v>
      </c>
      <c r="C2174" s="259" t="s">
        <v>101</v>
      </c>
      <c r="D2174" s="259" t="s">
        <v>824</v>
      </c>
      <c r="E2174" s="259" t="str">
        <f t="shared" si="33"/>
        <v>K7540854304524227</v>
      </c>
      <c r="F2174" s="260">
        <v>16686</v>
      </c>
      <c r="G2174" s="260">
        <v>0</v>
      </c>
    </row>
    <row r="2175" spans="1:7" x14ac:dyDescent="0.2">
      <c r="A2175" s="259" t="s">
        <v>732</v>
      </c>
      <c r="B2175" s="259" t="s">
        <v>856</v>
      </c>
      <c r="C2175" s="259" t="s">
        <v>101</v>
      </c>
      <c r="D2175" s="259" t="s">
        <v>526</v>
      </c>
      <c r="E2175" s="259" t="str">
        <f t="shared" si="33"/>
        <v>K7540864304523111</v>
      </c>
      <c r="F2175" s="260">
        <v>0</v>
      </c>
      <c r="G2175" s="260">
        <v>0</v>
      </c>
    </row>
    <row r="2176" spans="1:7" x14ac:dyDescent="0.2">
      <c r="A2176" s="259" t="s">
        <v>732</v>
      </c>
      <c r="B2176" s="259" t="s">
        <v>856</v>
      </c>
      <c r="C2176" s="259" t="s">
        <v>101</v>
      </c>
      <c r="D2176" s="259" t="s">
        <v>530</v>
      </c>
      <c r="E2176" s="259" t="str">
        <f t="shared" si="33"/>
        <v>K7540864304523132</v>
      </c>
      <c r="F2176" s="260">
        <v>0</v>
      </c>
      <c r="G2176" s="260">
        <v>0</v>
      </c>
    </row>
    <row r="2177" spans="1:7" x14ac:dyDescent="0.2">
      <c r="A2177" s="259" t="s">
        <v>733</v>
      </c>
      <c r="B2177" s="259" t="s">
        <v>856</v>
      </c>
      <c r="C2177" s="259" t="s">
        <v>101</v>
      </c>
      <c r="D2177" s="259" t="s">
        <v>526</v>
      </c>
      <c r="E2177" s="259" t="str">
        <f t="shared" si="33"/>
        <v>K7540874304523111</v>
      </c>
      <c r="F2177" s="260">
        <v>640</v>
      </c>
      <c r="G2177" s="260">
        <v>0</v>
      </c>
    </row>
    <row r="2178" spans="1:7" x14ac:dyDescent="0.2">
      <c r="A2178" s="259" t="s">
        <v>733</v>
      </c>
      <c r="B2178" s="259" t="s">
        <v>856</v>
      </c>
      <c r="C2178" s="259" t="s">
        <v>101</v>
      </c>
      <c r="D2178" s="259" t="s">
        <v>530</v>
      </c>
      <c r="E2178" s="259" t="str">
        <f t="shared" si="33"/>
        <v>K7540874304523132</v>
      </c>
      <c r="F2178" s="260">
        <v>200</v>
      </c>
      <c r="G2178" s="260">
        <v>0</v>
      </c>
    </row>
    <row r="2179" spans="1:7" x14ac:dyDescent="0.2">
      <c r="A2179" s="259" t="s">
        <v>733</v>
      </c>
      <c r="B2179" s="259" t="s">
        <v>856</v>
      </c>
      <c r="C2179" s="259" t="s">
        <v>101</v>
      </c>
      <c r="D2179" s="259" t="s">
        <v>511</v>
      </c>
      <c r="E2179" s="259" t="str">
        <f t="shared" ref="E2179:E2242" si="34">CONCATENATE(A2179,B2179,C2179,D2179)</f>
        <v>K7540874304523237</v>
      </c>
      <c r="F2179" s="260">
        <v>2000</v>
      </c>
      <c r="G2179" s="260">
        <v>0</v>
      </c>
    </row>
    <row r="2180" spans="1:7" x14ac:dyDescent="0.2">
      <c r="A2180" s="259" t="s">
        <v>734</v>
      </c>
      <c r="B2180" s="259" t="s">
        <v>856</v>
      </c>
      <c r="C2180" s="259" t="s">
        <v>101</v>
      </c>
      <c r="D2180" s="259" t="s">
        <v>526</v>
      </c>
      <c r="E2180" s="259" t="str">
        <f t="shared" si="34"/>
        <v>K7540884304523111</v>
      </c>
      <c r="F2180" s="260">
        <v>1400</v>
      </c>
      <c r="G2180" s="260">
        <v>0</v>
      </c>
    </row>
    <row r="2181" spans="1:7" x14ac:dyDescent="0.2">
      <c r="A2181" s="259" t="s">
        <v>734</v>
      </c>
      <c r="B2181" s="259" t="s">
        <v>856</v>
      </c>
      <c r="C2181" s="259" t="s">
        <v>101</v>
      </c>
      <c r="D2181" s="259" t="s">
        <v>530</v>
      </c>
      <c r="E2181" s="259" t="str">
        <f t="shared" si="34"/>
        <v>K7540884304523132</v>
      </c>
      <c r="F2181" s="260">
        <v>180</v>
      </c>
      <c r="G2181" s="260">
        <v>0</v>
      </c>
    </row>
    <row r="2182" spans="1:7" x14ac:dyDescent="0.2">
      <c r="A2182" s="259" t="s">
        <v>734</v>
      </c>
      <c r="B2182" s="259" t="s">
        <v>856</v>
      </c>
      <c r="C2182" s="259" t="s">
        <v>101</v>
      </c>
      <c r="D2182" s="259" t="s">
        <v>539</v>
      </c>
      <c r="E2182" s="259" t="str">
        <f t="shared" si="34"/>
        <v>K7540884304523233</v>
      </c>
      <c r="F2182" s="260">
        <v>1700</v>
      </c>
      <c r="G2182" s="260">
        <v>0</v>
      </c>
    </row>
    <row r="2183" spans="1:7" x14ac:dyDescent="0.2">
      <c r="A2183" s="259" t="s">
        <v>734</v>
      </c>
      <c r="B2183" s="259" t="s">
        <v>856</v>
      </c>
      <c r="C2183" s="259" t="s">
        <v>101</v>
      </c>
      <c r="D2183" s="259" t="s">
        <v>511</v>
      </c>
      <c r="E2183" s="259" t="str">
        <f t="shared" si="34"/>
        <v>K7540884304523237</v>
      </c>
      <c r="F2183" s="260">
        <v>1200</v>
      </c>
      <c r="G2183" s="260">
        <v>0</v>
      </c>
    </row>
    <row r="2184" spans="1:7" x14ac:dyDescent="0.2">
      <c r="A2184" s="259" t="s">
        <v>734</v>
      </c>
      <c r="B2184" s="259" t="s">
        <v>856</v>
      </c>
      <c r="C2184" s="259" t="s">
        <v>101</v>
      </c>
      <c r="D2184" s="259" t="s">
        <v>548</v>
      </c>
      <c r="E2184" s="259" t="str">
        <f t="shared" si="34"/>
        <v>K7540884304523293</v>
      </c>
      <c r="F2184" s="260">
        <v>1000</v>
      </c>
      <c r="G2184" s="260">
        <v>0</v>
      </c>
    </row>
    <row r="2185" spans="1:7" x14ac:dyDescent="0.2">
      <c r="A2185" s="259" t="s">
        <v>735</v>
      </c>
      <c r="B2185" s="259" t="s">
        <v>856</v>
      </c>
      <c r="C2185" s="259" t="s">
        <v>101</v>
      </c>
      <c r="D2185" s="259" t="s">
        <v>846</v>
      </c>
      <c r="E2185" s="259" t="str">
        <f t="shared" si="34"/>
        <v>K7540894304524214</v>
      </c>
      <c r="F2185" s="260">
        <v>150</v>
      </c>
      <c r="G2185" s="260">
        <v>0</v>
      </c>
    </row>
    <row r="2186" spans="1:7" x14ac:dyDescent="0.2">
      <c r="A2186" s="259" t="s">
        <v>725</v>
      </c>
      <c r="B2186" s="259" t="s">
        <v>856</v>
      </c>
      <c r="C2186" s="259" t="s">
        <v>101</v>
      </c>
      <c r="D2186" s="259" t="s">
        <v>898</v>
      </c>
      <c r="E2186" s="259" t="str">
        <f t="shared" si="34"/>
        <v>T7540284304523421</v>
      </c>
      <c r="F2186" s="260">
        <v>500000</v>
      </c>
      <c r="G2186" s="260">
        <v>155090.93</v>
      </c>
    </row>
    <row r="2187" spans="1:7" x14ac:dyDescent="0.2">
      <c r="A2187" s="259" t="s">
        <v>725</v>
      </c>
      <c r="B2187" s="259" t="s">
        <v>856</v>
      </c>
      <c r="C2187" s="259" t="s">
        <v>101</v>
      </c>
      <c r="D2187" s="259" t="s">
        <v>907</v>
      </c>
      <c r="E2187" s="259" t="str">
        <f t="shared" si="34"/>
        <v>T7540284304525413</v>
      </c>
      <c r="F2187" s="260">
        <v>568000</v>
      </c>
      <c r="G2187" s="260">
        <v>0</v>
      </c>
    </row>
    <row r="2188" spans="1:7" x14ac:dyDescent="0.2">
      <c r="A2188" s="259" t="s">
        <v>729</v>
      </c>
      <c r="B2188" s="259" t="s">
        <v>857</v>
      </c>
      <c r="C2188" s="259" t="s">
        <v>101</v>
      </c>
      <c r="D2188" s="259" t="s">
        <v>526</v>
      </c>
      <c r="E2188" s="259" t="str">
        <f t="shared" si="34"/>
        <v>K7540835104523111</v>
      </c>
      <c r="F2188" s="260">
        <v>16000</v>
      </c>
      <c r="G2188" s="260">
        <v>0</v>
      </c>
    </row>
    <row r="2189" spans="1:7" x14ac:dyDescent="0.2">
      <c r="A2189" s="259" t="s">
        <v>729</v>
      </c>
      <c r="B2189" s="259" t="s">
        <v>857</v>
      </c>
      <c r="C2189" s="259" t="s">
        <v>101</v>
      </c>
      <c r="D2189" s="259" t="s">
        <v>530</v>
      </c>
      <c r="E2189" s="259" t="str">
        <f t="shared" si="34"/>
        <v>K7540835104523132</v>
      </c>
      <c r="F2189" s="260">
        <v>2720</v>
      </c>
      <c r="G2189" s="260">
        <v>0</v>
      </c>
    </row>
    <row r="2190" spans="1:7" x14ac:dyDescent="0.2">
      <c r="A2190" s="259" t="s">
        <v>729</v>
      </c>
      <c r="B2190" s="259" t="s">
        <v>857</v>
      </c>
      <c r="C2190" s="259" t="s">
        <v>101</v>
      </c>
      <c r="D2190" s="259" t="s">
        <v>510</v>
      </c>
      <c r="E2190" s="259" t="str">
        <f t="shared" si="34"/>
        <v>K7540835104523211</v>
      </c>
      <c r="F2190" s="260">
        <v>320</v>
      </c>
      <c r="G2190" s="260">
        <v>2414.9699999999998</v>
      </c>
    </row>
    <row r="2191" spans="1:7" x14ac:dyDescent="0.2">
      <c r="A2191" s="259" t="s">
        <v>729</v>
      </c>
      <c r="B2191" s="259" t="s">
        <v>857</v>
      </c>
      <c r="C2191" s="259" t="s">
        <v>101</v>
      </c>
      <c r="D2191" s="259" t="s">
        <v>531</v>
      </c>
      <c r="E2191" s="259" t="str">
        <f t="shared" si="34"/>
        <v>K7540835104523212</v>
      </c>
      <c r="F2191" s="260">
        <v>176</v>
      </c>
      <c r="G2191" s="260">
        <v>0</v>
      </c>
    </row>
    <row r="2192" spans="1:7" x14ac:dyDescent="0.2">
      <c r="A2192" s="259" t="s">
        <v>729</v>
      </c>
      <c r="B2192" s="259" t="s">
        <v>857</v>
      </c>
      <c r="C2192" s="259" t="s">
        <v>101</v>
      </c>
      <c r="D2192" s="259" t="s">
        <v>539</v>
      </c>
      <c r="E2192" s="259" t="str">
        <f t="shared" si="34"/>
        <v>K7540835104523233</v>
      </c>
      <c r="F2192" s="260">
        <v>1924</v>
      </c>
      <c r="G2192" s="260">
        <v>0</v>
      </c>
    </row>
    <row r="2193" spans="1:7" x14ac:dyDescent="0.2">
      <c r="A2193" s="259" t="s">
        <v>729</v>
      </c>
      <c r="B2193" s="259" t="s">
        <v>857</v>
      </c>
      <c r="C2193" s="259" t="s">
        <v>101</v>
      </c>
      <c r="D2193" s="259" t="s">
        <v>552</v>
      </c>
      <c r="E2193" s="259" t="str">
        <f t="shared" si="34"/>
        <v>K7540835104524221</v>
      </c>
      <c r="F2193" s="260">
        <v>9392</v>
      </c>
      <c r="G2193" s="260">
        <v>0</v>
      </c>
    </row>
    <row r="2194" spans="1:7" x14ac:dyDescent="0.2">
      <c r="A2194" s="259" t="s">
        <v>729</v>
      </c>
      <c r="B2194" s="259" t="s">
        <v>857</v>
      </c>
      <c r="C2194" s="259" t="s">
        <v>101</v>
      </c>
      <c r="D2194" s="259" t="s">
        <v>560</v>
      </c>
      <c r="E2194" s="259" t="str">
        <f t="shared" si="34"/>
        <v>K7540835104524262</v>
      </c>
      <c r="F2194" s="260">
        <v>10160</v>
      </c>
      <c r="G2194" s="260">
        <v>0</v>
      </c>
    </row>
    <row r="2195" spans="1:7" x14ac:dyDescent="0.2">
      <c r="A2195" s="259" t="s">
        <v>726</v>
      </c>
      <c r="B2195" s="259" t="s">
        <v>861</v>
      </c>
      <c r="C2195" s="259" t="s">
        <v>101</v>
      </c>
      <c r="D2195" s="259" t="s">
        <v>846</v>
      </c>
      <c r="E2195" s="259" t="str">
        <f t="shared" si="34"/>
        <v>K7540785204524214</v>
      </c>
      <c r="F2195" s="260">
        <v>1000000</v>
      </c>
      <c r="G2195" s="260">
        <v>22381.83</v>
      </c>
    </row>
    <row r="2196" spans="1:7" x14ac:dyDescent="0.2">
      <c r="A2196" s="259" t="s">
        <v>729</v>
      </c>
      <c r="B2196" s="259" t="s">
        <v>862</v>
      </c>
      <c r="C2196" s="259" t="s">
        <v>101</v>
      </c>
      <c r="D2196" s="259" t="s">
        <v>526</v>
      </c>
      <c r="E2196" s="259" t="str">
        <f t="shared" si="34"/>
        <v>K75408355904523111</v>
      </c>
      <c r="F2196" s="260">
        <v>4000</v>
      </c>
      <c r="G2196" s="260">
        <v>0</v>
      </c>
    </row>
    <row r="2197" spans="1:7" x14ac:dyDescent="0.2">
      <c r="A2197" s="259" t="s">
        <v>729</v>
      </c>
      <c r="B2197" s="259" t="s">
        <v>862</v>
      </c>
      <c r="C2197" s="259" t="s">
        <v>101</v>
      </c>
      <c r="D2197" s="259" t="s">
        <v>530</v>
      </c>
      <c r="E2197" s="259" t="str">
        <f t="shared" si="34"/>
        <v>K75408355904523132</v>
      </c>
      <c r="F2197" s="260">
        <v>680</v>
      </c>
      <c r="G2197" s="260">
        <v>0</v>
      </c>
    </row>
    <row r="2198" spans="1:7" x14ac:dyDescent="0.2">
      <c r="A2198" s="259" t="s">
        <v>729</v>
      </c>
      <c r="B2198" s="259" t="s">
        <v>862</v>
      </c>
      <c r="C2198" s="259" t="s">
        <v>101</v>
      </c>
      <c r="D2198" s="259" t="s">
        <v>510</v>
      </c>
      <c r="E2198" s="259" t="str">
        <f t="shared" si="34"/>
        <v>K75408355904523211</v>
      </c>
      <c r="F2198" s="260">
        <v>80</v>
      </c>
      <c r="G2198" s="260">
        <v>0</v>
      </c>
    </row>
    <row r="2199" spans="1:7" x14ac:dyDescent="0.2">
      <c r="A2199" s="259" t="s">
        <v>729</v>
      </c>
      <c r="B2199" s="259" t="s">
        <v>862</v>
      </c>
      <c r="C2199" s="259" t="s">
        <v>101</v>
      </c>
      <c r="D2199" s="259" t="s">
        <v>531</v>
      </c>
      <c r="E2199" s="259" t="str">
        <f t="shared" si="34"/>
        <v>K75408355904523212</v>
      </c>
      <c r="F2199" s="260">
        <v>44</v>
      </c>
      <c r="G2199" s="260">
        <v>0</v>
      </c>
    </row>
    <row r="2200" spans="1:7" x14ac:dyDescent="0.2">
      <c r="A2200" s="259" t="s">
        <v>729</v>
      </c>
      <c r="B2200" s="259" t="s">
        <v>862</v>
      </c>
      <c r="C2200" s="259" t="s">
        <v>101</v>
      </c>
      <c r="D2200" s="259" t="s">
        <v>539</v>
      </c>
      <c r="E2200" s="259" t="str">
        <f t="shared" si="34"/>
        <v>K75408355904523233</v>
      </c>
      <c r="F2200" s="260">
        <v>482</v>
      </c>
      <c r="G2200" s="260">
        <v>0</v>
      </c>
    </row>
    <row r="2201" spans="1:7" x14ac:dyDescent="0.2">
      <c r="A2201" s="259" t="s">
        <v>729</v>
      </c>
      <c r="B2201" s="259" t="s">
        <v>862</v>
      </c>
      <c r="C2201" s="259" t="s">
        <v>101</v>
      </c>
      <c r="D2201" s="259" t="s">
        <v>552</v>
      </c>
      <c r="E2201" s="259" t="str">
        <f t="shared" si="34"/>
        <v>K75408355904524221</v>
      </c>
      <c r="F2201" s="260">
        <v>2348</v>
      </c>
      <c r="G2201" s="260">
        <v>0</v>
      </c>
    </row>
    <row r="2202" spans="1:7" x14ac:dyDescent="0.2">
      <c r="A2202" s="259" t="s">
        <v>729</v>
      </c>
      <c r="B2202" s="259" t="s">
        <v>862</v>
      </c>
      <c r="C2202" s="259" t="s">
        <v>101</v>
      </c>
      <c r="D2202" s="259" t="s">
        <v>560</v>
      </c>
      <c r="E2202" s="259" t="str">
        <f t="shared" si="34"/>
        <v>K75408355904524262</v>
      </c>
      <c r="F2202" s="260">
        <v>2540</v>
      </c>
      <c r="G2202" s="260">
        <v>0</v>
      </c>
    </row>
    <row r="2203" spans="1:7" x14ac:dyDescent="0.2">
      <c r="A2203" s="259" t="s">
        <v>730</v>
      </c>
      <c r="B2203" s="259" t="s">
        <v>862</v>
      </c>
      <c r="C2203" s="259" t="s">
        <v>101</v>
      </c>
      <c r="D2203" s="259" t="s">
        <v>526</v>
      </c>
      <c r="E2203" s="259" t="str">
        <f t="shared" si="34"/>
        <v>K75408455904523111</v>
      </c>
      <c r="F2203" s="260">
        <v>48000</v>
      </c>
      <c r="G2203" s="260">
        <v>0</v>
      </c>
    </row>
    <row r="2204" spans="1:7" x14ac:dyDescent="0.2">
      <c r="A2204" s="259" t="s">
        <v>730</v>
      </c>
      <c r="B2204" s="259" t="s">
        <v>862</v>
      </c>
      <c r="C2204" s="259" t="s">
        <v>912</v>
      </c>
      <c r="D2204" s="259" t="s">
        <v>526</v>
      </c>
      <c r="E2204" s="259" t="str">
        <f t="shared" si="34"/>
        <v>K75408455904823111</v>
      </c>
      <c r="F2204" s="260">
        <v>0</v>
      </c>
      <c r="G2204" s="260">
        <v>0</v>
      </c>
    </row>
    <row r="2205" spans="1:7" x14ac:dyDescent="0.2">
      <c r="A2205" s="259" t="s">
        <v>730</v>
      </c>
      <c r="B2205" s="259" t="s">
        <v>862</v>
      </c>
      <c r="C2205" s="259" t="s">
        <v>101</v>
      </c>
      <c r="D2205" s="259" t="s">
        <v>529</v>
      </c>
      <c r="E2205" s="259" t="str">
        <f t="shared" si="34"/>
        <v>K75408455904523121</v>
      </c>
      <c r="F2205" s="260">
        <v>2400</v>
      </c>
      <c r="G2205" s="260">
        <v>0</v>
      </c>
    </row>
    <row r="2206" spans="1:7" x14ac:dyDescent="0.2">
      <c r="A2206" s="259" t="s">
        <v>730</v>
      </c>
      <c r="B2206" s="259" t="s">
        <v>862</v>
      </c>
      <c r="C2206" s="259" t="s">
        <v>912</v>
      </c>
      <c r="D2206" s="259" t="s">
        <v>529</v>
      </c>
      <c r="E2206" s="259" t="str">
        <f t="shared" si="34"/>
        <v>K75408455904823121</v>
      </c>
      <c r="F2206" s="260">
        <v>0</v>
      </c>
      <c r="G2206" s="260">
        <v>0</v>
      </c>
    </row>
    <row r="2207" spans="1:7" x14ac:dyDescent="0.2">
      <c r="A2207" s="259" t="s">
        <v>730</v>
      </c>
      <c r="B2207" s="259" t="s">
        <v>862</v>
      </c>
      <c r="C2207" s="259" t="s">
        <v>101</v>
      </c>
      <c r="D2207" s="259" t="s">
        <v>530</v>
      </c>
      <c r="E2207" s="259" t="str">
        <f t="shared" si="34"/>
        <v>K75408455904523132</v>
      </c>
      <c r="F2207" s="260">
        <v>5500</v>
      </c>
      <c r="G2207" s="260">
        <v>0</v>
      </c>
    </row>
    <row r="2208" spans="1:7" x14ac:dyDescent="0.2">
      <c r="A2208" s="259" t="s">
        <v>730</v>
      </c>
      <c r="B2208" s="259" t="s">
        <v>862</v>
      </c>
      <c r="C2208" s="259" t="s">
        <v>912</v>
      </c>
      <c r="D2208" s="259" t="s">
        <v>530</v>
      </c>
      <c r="E2208" s="259" t="str">
        <f t="shared" si="34"/>
        <v>K75408455904823132</v>
      </c>
      <c r="F2208" s="260">
        <v>0</v>
      </c>
      <c r="G2208" s="260">
        <v>0</v>
      </c>
    </row>
    <row r="2209" spans="1:7" x14ac:dyDescent="0.2">
      <c r="A2209" s="259" t="s">
        <v>730</v>
      </c>
      <c r="B2209" s="259" t="s">
        <v>862</v>
      </c>
      <c r="C2209" s="259" t="s">
        <v>101</v>
      </c>
      <c r="D2209" s="259" t="s">
        <v>510</v>
      </c>
      <c r="E2209" s="259" t="str">
        <f t="shared" si="34"/>
        <v>K75408455904523211</v>
      </c>
      <c r="F2209" s="260">
        <v>4800</v>
      </c>
      <c r="G2209" s="260">
        <v>0</v>
      </c>
    </row>
    <row r="2210" spans="1:7" x14ac:dyDescent="0.2">
      <c r="A2210" s="259" t="s">
        <v>730</v>
      </c>
      <c r="B2210" s="259" t="s">
        <v>862</v>
      </c>
      <c r="C2210" s="259" t="s">
        <v>912</v>
      </c>
      <c r="D2210" s="259" t="s">
        <v>510</v>
      </c>
      <c r="E2210" s="259" t="str">
        <f t="shared" si="34"/>
        <v>K75408455904823211</v>
      </c>
      <c r="F2210" s="260">
        <v>0</v>
      </c>
      <c r="G2210" s="260">
        <v>0</v>
      </c>
    </row>
    <row r="2211" spans="1:7" x14ac:dyDescent="0.2">
      <c r="A2211" s="259" t="s">
        <v>730</v>
      </c>
      <c r="B2211" s="259" t="s">
        <v>862</v>
      </c>
      <c r="C2211" s="259" t="s">
        <v>101</v>
      </c>
      <c r="D2211" s="259" t="s">
        <v>531</v>
      </c>
      <c r="E2211" s="259" t="str">
        <f t="shared" si="34"/>
        <v>K75408455904523212</v>
      </c>
      <c r="F2211" s="260">
        <v>800</v>
      </c>
      <c r="G2211" s="260">
        <v>0</v>
      </c>
    </row>
    <row r="2212" spans="1:7" x14ac:dyDescent="0.2">
      <c r="A2212" s="259" t="s">
        <v>730</v>
      </c>
      <c r="B2212" s="259" t="s">
        <v>862</v>
      </c>
      <c r="C2212" s="259" t="s">
        <v>912</v>
      </c>
      <c r="D2212" s="259" t="s">
        <v>531</v>
      </c>
      <c r="E2212" s="259" t="str">
        <f t="shared" si="34"/>
        <v>K75408455904823212</v>
      </c>
      <c r="F2212" s="260">
        <v>0</v>
      </c>
      <c r="G2212" s="260">
        <v>0</v>
      </c>
    </row>
    <row r="2213" spans="1:7" x14ac:dyDescent="0.2">
      <c r="A2213" s="259" t="s">
        <v>730</v>
      </c>
      <c r="B2213" s="259" t="s">
        <v>862</v>
      </c>
      <c r="C2213" s="259" t="s">
        <v>101</v>
      </c>
      <c r="D2213" s="259" t="s">
        <v>535</v>
      </c>
      <c r="E2213" s="259" t="str">
        <f t="shared" si="34"/>
        <v>K75408455904523223</v>
      </c>
      <c r="F2213" s="260">
        <v>800</v>
      </c>
      <c r="G2213" s="260">
        <v>0</v>
      </c>
    </row>
    <row r="2214" spans="1:7" x14ac:dyDescent="0.2">
      <c r="A2214" s="259" t="s">
        <v>730</v>
      </c>
      <c r="B2214" s="259" t="s">
        <v>862</v>
      </c>
      <c r="C2214" s="259" t="s">
        <v>912</v>
      </c>
      <c r="D2214" s="259" t="s">
        <v>535</v>
      </c>
      <c r="E2214" s="259" t="str">
        <f t="shared" si="34"/>
        <v>K75408455904823223</v>
      </c>
      <c r="F2214" s="260">
        <v>0</v>
      </c>
      <c r="G2214" s="260">
        <v>0</v>
      </c>
    </row>
    <row r="2215" spans="1:7" x14ac:dyDescent="0.2">
      <c r="A2215" s="259" t="s">
        <v>730</v>
      </c>
      <c r="B2215" s="259" t="s">
        <v>862</v>
      </c>
      <c r="C2215" s="259" t="s">
        <v>101</v>
      </c>
      <c r="D2215" s="259" t="s">
        <v>537</v>
      </c>
      <c r="E2215" s="259" t="str">
        <f t="shared" si="34"/>
        <v>K75408455904523231</v>
      </c>
      <c r="F2215" s="260">
        <v>2000</v>
      </c>
      <c r="G2215" s="260">
        <v>0</v>
      </c>
    </row>
    <row r="2216" spans="1:7" x14ac:dyDescent="0.2">
      <c r="A2216" s="259" t="s">
        <v>730</v>
      </c>
      <c r="B2216" s="259" t="s">
        <v>862</v>
      </c>
      <c r="C2216" s="259" t="s">
        <v>912</v>
      </c>
      <c r="D2216" s="259" t="s">
        <v>537</v>
      </c>
      <c r="E2216" s="259" t="str">
        <f t="shared" si="34"/>
        <v>K75408455904823231</v>
      </c>
      <c r="F2216" s="260">
        <v>0</v>
      </c>
      <c r="G2216" s="260">
        <v>0</v>
      </c>
    </row>
    <row r="2217" spans="1:7" x14ac:dyDescent="0.2">
      <c r="A2217" s="259" t="s">
        <v>730</v>
      </c>
      <c r="B2217" s="259" t="s">
        <v>862</v>
      </c>
      <c r="C2217" s="259" t="s">
        <v>101</v>
      </c>
      <c r="D2217" s="259" t="s">
        <v>539</v>
      </c>
      <c r="E2217" s="259" t="str">
        <f t="shared" si="34"/>
        <v>K75408455904523233</v>
      </c>
      <c r="F2217" s="260">
        <v>2000</v>
      </c>
      <c r="G2217" s="260">
        <v>0</v>
      </c>
    </row>
    <row r="2218" spans="1:7" x14ac:dyDescent="0.2">
      <c r="A2218" s="259" t="s">
        <v>730</v>
      </c>
      <c r="B2218" s="259" t="s">
        <v>862</v>
      </c>
      <c r="C2218" s="259" t="s">
        <v>912</v>
      </c>
      <c r="D2218" s="259" t="s">
        <v>539</v>
      </c>
      <c r="E2218" s="259" t="str">
        <f t="shared" si="34"/>
        <v>K75408455904823233</v>
      </c>
      <c r="F2218" s="260">
        <v>0</v>
      </c>
      <c r="G2218" s="260">
        <v>0</v>
      </c>
    </row>
    <row r="2219" spans="1:7" x14ac:dyDescent="0.2">
      <c r="A2219" s="259" t="s">
        <v>730</v>
      </c>
      <c r="B2219" s="259" t="s">
        <v>862</v>
      </c>
      <c r="C2219" s="259" t="s">
        <v>101</v>
      </c>
      <c r="D2219" s="259" t="s">
        <v>548</v>
      </c>
      <c r="E2219" s="259" t="str">
        <f t="shared" si="34"/>
        <v>K75408455904523293</v>
      </c>
      <c r="F2219" s="260">
        <v>2000</v>
      </c>
      <c r="G2219" s="260">
        <v>0</v>
      </c>
    </row>
    <row r="2220" spans="1:7" x14ac:dyDescent="0.2">
      <c r="A2220" s="259" t="s">
        <v>730</v>
      </c>
      <c r="B2220" s="259" t="s">
        <v>862</v>
      </c>
      <c r="C2220" s="259" t="s">
        <v>912</v>
      </c>
      <c r="D2220" s="259" t="s">
        <v>548</v>
      </c>
      <c r="E2220" s="259" t="str">
        <f t="shared" si="34"/>
        <v>K75408455904823293</v>
      </c>
      <c r="F2220" s="260">
        <v>0</v>
      </c>
      <c r="G2220" s="260">
        <v>0</v>
      </c>
    </row>
    <row r="2221" spans="1:7" x14ac:dyDescent="0.2">
      <c r="A2221" s="259" t="s">
        <v>730</v>
      </c>
      <c r="B2221" s="259" t="s">
        <v>862</v>
      </c>
      <c r="C2221" s="259" t="s">
        <v>101</v>
      </c>
      <c r="D2221" s="259" t="s">
        <v>824</v>
      </c>
      <c r="E2221" s="259" t="str">
        <f t="shared" si="34"/>
        <v>K75408455904524227</v>
      </c>
      <c r="F2221" s="260">
        <v>48000</v>
      </c>
      <c r="G2221" s="260">
        <v>0</v>
      </c>
    </row>
    <row r="2222" spans="1:7" x14ac:dyDescent="0.2">
      <c r="A2222" s="259" t="s">
        <v>730</v>
      </c>
      <c r="B2222" s="259" t="s">
        <v>862</v>
      </c>
      <c r="C2222" s="259" t="s">
        <v>912</v>
      </c>
      <c r="D2222" s="259" t="s">
        <v>824</v>
      </c>
      <c r="E2222" s="259" t="str">
        <f t="shared" si="34"/>
        <v>K75408455904824227</v>
      </c>
      <c r="F2222" s="260">
        <v>0</v>
      </c>
      <c r="G2222" s="260">
        <v>0</v>
      </c>
    </row>
    <row r="2223" spans="1:7" x14ac:dyDescent="0.2">
      <c r="A2223" s="259" t="s">
        <v>731</v>
      </c>
      <c r="B2223" s="259" t="s">
        <v>862</v>
      </c>
      <c r="C2223" s="259" t="s">
        <v>101</v>
      </c>
      <c r="D2223" s="259" t="s">
        <v>526</v>
      </c>
      <c r="E2223" s="259" t="str">
        <f t="shared" si="34"/>
        <v>K75408555904523111</v>
      </c>
      <c r="F2223" s="260">
        <v>32000</v>
      </c>
      <c r="G2223" s="260">
        <v>0</v>
      </c>
    </row>
    <row r="2224" spans="1:7" x14ac:dyDescent="0.2">
      <c r="A2224" s="259" t="s">
        <v>731</v>
      </c>
      <c r="B2224" s="259" t="s">
        <v>862</v>
      </c>
      <c r="C2224" s="259" t="s">
        <v>101</v>
      </c>
      <c r="D2224" s="259" t="s">
        <v>529</v>
      </c>
      <c r="E2224" s="259" t="str">
        <f t="shared" si="34"/>
        <v>K75408555904523121</v>
      </c>
      <c r="F2224" s="260">
        <v>800</v>
      </c>
      <c r="G2224" s="260">
        <v>0</v>
      </c>
    </row>
    <row r="2225" spans="1:7" x14ac:dyDescent="0.2">
      <c r="A2225" s="259" t="s">
        <v>731</v>
      </c>
      <c r="B2225" s="259" t="s">
        <v>862</v>
      </c>
      <c r="C2225" s="259" t="s">
        <v>101</v>
      </c>
      <c r="D2225" s="259" t="s">
        <v>530</v>
      </c>
      <c r="E2225" s="259" t="str">
        <f t="shared" si="34"/>
        <v>K75408555904523132</v>
      </c>
      <c r="F2225" s="260">
        <v>5200</v>
      </c>
      <c r="G2225" s="260">
        <v>0</v>
      </c>
    </row>
    <row r="2226" spans="1:7" x14ac:dyDescent="0.2">
      <c r="A2226" s="259" t="s">
        <v>731</v>
      </c>
      <c r="B2226" s="259" t="s">
        <v>862</v>
      </c>
      <c r="C2226" s="259" t="s">
        <v>101</v>
      </c>
      <c r="D2226" s="259" t="s">
        <v>824</v>
      </c>
      <c r="E2226" s="259" t="str">
        <f t="shared" si="34"/>
        <v>K75408555904524227</v>
      </c>
      <c r="F2226" s="260">
        <v>63744</v>
      </c>
      <c r="G2226" s="260">
        <v>0</v>
      </c>
    </row>
    <row r="2227" spans="1:7" x14ac:dyDescent="0.2">
      <c r="A2227" s="259" t="s">
        <v>733</v>
      </c>
      <c r="B2227" s="259" t="s">
        <v>862</v>
      </c>
      <c r="C2227" s="259" t="s">
        <v>101</v>
      </c>
      <c r="D2227" s="259" t="s">
        <v>526</v>
      </c>
      <c r="E2227" s="259" t="str">
        <f t="shared" si="34"/>
        <v>K75408755904523111</v>
      </c>
      <c r="F2227" s="260">
        <v>4400</v>
      </c>
      <c r="G2227" s="260">
        <v>0</v>
      </c>
    </row>
    <row r="2228" spans="1:7" x14ac:dyDescent="0.2">
      <c r="A2228" s="259" t="s">
        <v>733</v>
      </c>
      <c r="B2228" s="259" t="s">
        <v>862</v>
      </c>
      <c r="C2228" s="259" t="s">
        <v>101</v>
      </c>
      <c r="D2228" s="259" t="s">
        <v>530</v>
      </c>
      <c r="E2228" s="259" t="str">
        <f t="shared" si="34"/>
        <v>K75408755904523132</v>
      </c>
      <c r="F2228" s="260">
        <v>556</v>
      </c>
      <c r="G2228" s="260">
        <v>0</v>
      </c>
    </row>
    <row r="2229" spans="1:7" x14ac:dyDescent="0.2">
      <c r="A2229" s="259" t="s">
        <v>733</v>
      </c>
      <c r="B2229" s="259" t="s">
        <v>862</v>
      </c>
      <c r="C2229" s="259" t="s">
        <v>101</v>
      </c>
      <c r="D2229" s="259" t="s">
        <v>511</v>
      </c>
      <c r="E2229" s="259" t="str">
        <f t="shared" si="34"/>
        <v>K75408755904523237</v>
      </c>
      <c r="F2229" s="260">
        <v>19954</v>
      </c>
      <c r="G2229" s="260">
        <v>0</v>
      </c>
    </row>
    <row r="2230" spans="1:7" x14ac:dyDescent="0.2">
      <c r="A2230" s="259" t="s">
        <v>734</v>
      </c>
      <c r="B2230" s="259" t="s">
        <v>862</v>
      </c>
      <c r="C2230" s="259" t="s">
        <v>101</v>
      </c>
      <c r="D2230" s="259" t="s">
        <v>526</v>
      </c>
      <c r="E2230" s="259" t="str">
        <f t="shared" si="34"/>
        <v>K75408855904523111</v>
      </c>
      <c r="F2230" s="260">
        <v>9000</v>
      </c>
      <c r="G2230" s="260">
        <v>0</v>
      </c>
    </row>
    <row r="2231" spans="1:7" x14ac:dyDescent="0.2">
      <c r="A2231" s="259" t="s">
        <v>734</v>
      </c>
      <c r="B2231" s="259" t="s">
        <v>862</v>
      </c>
      <c r="C2231" s="259" t="s">
        <v>101</v>
      </c>
      <c r="D2231" s="259" t="s">
        <v>530</v>
      </c>
      <c r="E2231" s="259" t="str">
        <f t="shared" si="34"/>
        <v>K75408855904523132</v>
      </c>
      <c r="F2231" s="260">
        <v>1200</v>
      </c>
      <c r="G2231" s="260">
        <v>0</v>
      </c>
    </row>
    <row r="2232" spans="1:7" x14ac:dyDescent="0.2">
      <c r="A2232" s="259" t="s">
        <v>734</v>
      </c>
      <c r="B2232" s="259" t="s">
        <v>862</v>
      </c>
      <c r="C2232" s="259" t="s">
        <v>101</v>
      </c>
      <c r="D2232" s="259" t="s">
        <v>539</v>
      </c>
      <c r="E2232" s="259" t="str">
        <f t="shared" si="34"/>
        <v>K75408855904523233</v>
      </c>
      <c r="F2232" s="260">
        <v>8500</v>
      </c>
      <c r="G2232" s="260">
        <v>0</v>
      </c>
    </row>
    <row r="2233" spans="1:7" x14ac:dyDescent="0.2">
      <c r="A2233" s="259" t="s">
        <v>734</v>
      </c>
      <c r="B2233" s="259" t="s">
        <v>862</v>
      </c>
      <c r="C2233" s="259" t="s">
        <v>101</v>
      </c>
      <c r="D2233" s="259" t="s">
        <v>511</v>
      </c>
      <c r="E2233" s="259" t="str">
        <f t="shared" si="34"/>
        <v>K75408855904523237</v>
      </c>
      <c r="F2233" s="260">
        <v>7800</v>
      </c>
      <c r="G2233" s="260">
        <v>0</v>
      </c>
    </row>
    <row r="2234" spans="1:7" x14ac:dyDescent="0.2">
      <c r="A2234" s="259" t="s">
        <v>735</v>
      </c>
      <c r="B2234" s="259" t="s">
        <v>862</v>
      </c>
      <c r="C2234" s="259" t="s">
        <v>101</v>
      </c>
      <c r="D2234" s="259" t="s">
        <v>846</v>
      </c>
      <c r="E2234" s="259" t="str">
        <f t="shared" si="34"/>
        <v>K75408955904524214</v>
      </c>
      <c r="F2234" s="260">
        <v>850</v>
      </c>
      <c r="G2234" s="260">
        <v>0</v>
      </c>
    </row>
    <row r="2235" spans="1:7" x14ac:dyDescent="0.2">
      <c r="A2235" s="259" t="s">
        <v>728</v>
      </c>
      <c r="B2235" s="259" t="s">
        <v>864</v>
      </c>
      <c r="C2235" s="259" t="s">
        <v>101</v>
      </c>
      <c r="D2235" s="259" t="s">
        <v>526</v>
      </c>
      <c r="E2235" s="259" t="str">
        <f t="shared" si="34"/>
        <v>K75408056204523111</v>
      </c>
      <c r="F2235" s="260">
        <v>0</v>
      </c>
      <c r="G2235" s="260">
        <v>0</v>
      </c>
    </row>
    <row r="2236" spans="1:7" x14ac:dyDescent="0.2">
      <c r="A2236" s="259" t="s">
        <v>728</v>
      </c>
      <c r="B2236" s="259" t="s">
        <v>864</v>
      </c>
      <c r="C2236" s="259" t="s">
        <v>101</v>
      </c>
      <c r="D2236" s="259" t="s">
        <v>529</v>
      </c>
      <c r="E2236" s="259" t="str">
        <f t="shared" si="34"/>
        <v>K75408056204523121</v>
      </c>
      <c r="F2236" s="260">
        <v>0</v>
      </c>
      <c r="G2236" s="260">
        <v>0</v>
      </c>
    </row>
    <row r="2237" spans="1:7" x14ac:dyDescent="0.2">
      <c r="A2237" s="259" t="s">
        <v>728</v>
      </c>
      <c r="B2237" s="259" t="s">
        <v>864</v>
      </c>
      <c r="C2237" s="259" t="s">
        <v>101</v>
      </c>
      <c r="D2237" s="259" t="s">
        <v>530</v>
      </c>
      <c r="E2237" s="259" t="str">
        <f t="shared" si="34"/>
        <v>K75408056204523132</v>
      </c>
      <c r="F2237" s="260">
        <v>0</v>
      </c>
      <c r="G2237" s="260">
        <v>0</v>
      </c>
    </row>
    <row r="2238" spans="1:7" x14ac:dyDescent="0.2">
      <c r="A2238" s="259" t="s">
        <v>728</v>
      </c>
      <c r="B2238" s="259" t="s">
        <v>864</v>
      </c>
      <c r="C2238" s="259" t="s">
        <v>101</v>
      </c>
      <c r="D2238" s="259" t="s">
        <v>539</v>
      </c>
      <c r="E2238" s="259" t="str">
        <f t="shared" si="34"/>
        <v>K75408056204523233</v>
      </c>
      <c r="F2238" s="260">
        <v>0</v>
      </c>
      <c r="G2238" s="260">
        <v>0</v>
      </c>
    </row>
    <row r="2239" spans="1:7" x14ac:dyDescent="0.2">
      <c r="A2239" s="259" t="s">
        <v>728</v>
      </c>
      <c r="B2239" s="259" t="s">
        <v>864</v>
      </c>
      <c r="C2239" s="259" t="s">
        <v>101</v>
      </c>
      <c r="D2239" s="259" t="s">
        <v>511</v>
      </c>
      <c r="E2239" s="259" t="str">
        <f t="shared" si="34"/>
        <v>K75408056204523237</v>
      </c>
      <c r="F2239" s="260">
        <v>0</v>
      </c>
      <c r="G2239" s="260">
        <v>0</v>
      </c>
    </row>
    <row r="2240" spans="1:7" x14ac:dyDescent="0.2">
      <c r="A2240" s="259" t="s">
        <v>728</v>
      </c>
      <c r="B2240" s="259" t="s">
        <v>864</v>
      </c>
      <c r="C2240" s="259" t="s">
        <v>101</v>
      </c>
      <c r="D2240" s="259" t="s">
        <v>548</v>
      </c>
      <c r="E2240" s="259" t="str">
        <f t="shared" si="34"/>
        <v>K75408056204523293</v>
      </c>
      <c r="F2240" s="260">
        <v>0</v>
      </c>
      <c r="G2240" s="260">
        <v>0</v>
      </c>
    </row>
    <row r="2241" spans="1:7" x14ac:dyDescent="0.2">
      <c r="A2241" s="259" t="s">
        <v>728</v>
      </c>
      <c r="B2241" s="259" t="s">
        <v>864</v>
      </c>
      <c r="C2241" s="259" t="s">
        <v>101</v>
      </c>
      <c r="D2241" s="259" t="s">
        <v>846</v>
      </c>
      <c r="E2241" s="259" t="str">
        <f t="shared" si="34"/>
        <v>K75408056204524214</v>
      </c>
      <c r="F2241" s="260">
        <v>804895</v>
      </c>
      <c r="G2241" s="260">
        <v>0</v>
      </c>
    </row>
    <row r="2242" spans="1:7" x14ac:dyDescent="0.2">
      <c r="A2242" s="259" t="s">
        <v>728</v>
      </c>
      <c r="B2242" s="259" t="s">
        <v>864</v>
      </c>
      <c r="C2242" s="259" t="s">
        <v>101</v>
      </c>
      <c r="D2242" s="259" t="s">
        <v>822</v>
      </c>
      <c r="E2242" s="259" t="str">
        <f t="shared" si="34"/>
        <v>K75408056204524223</v>
      </c>
      <c r="F2242" s="260">
        <v>0</v>
      </c>
      <c r="G2242" s="260">
        <v>0</v>
      </c>
    </row>
    <row r="2243" spans="1:7" x14ac:dyDescent="0.2">
      <c r="A2243" s="259" t="s">
        <v>732</v>
      </c>
      <c r="B2243" s="259" t="s">
        <v>864</v>
      </c>
      <c r="C2243" s="259" t="s">
        <v>101</v>
      </c>
      <c r="D2243" s="259" t="s">
        <v>526</v>
      </c>
      <c r="E2243" s="259" t="str">
        <f t="shared" ref="E2243:E2306" si="35">CONCATENATE(A2243,B2243,C2243,D2243)</f>
        <v>K75408656204523111</v>
      </c>
      <c r="F2243" s="260">
        <v>20000</v>
      </c>
      <c r="G2243" s="260">
        <v>0</v>
      </c>
    </row>
    <row r="2244" spans="1:7" x14ac:dyDescent="0.2">
      <c r="A2244" s="259" t="s">
        <v>732</v>
      </c>
      <c r="B2244" s="259" t="s">
        <v>864</v>
      </c>
      <c r="C2244" s="259" t="s">
        <v>101</v>
      </c>
      <c r="D2244" s="259" t="s">
        <v>530</v>
      </c>
      <c r="E2244" s="259" t="str">
        <f t="shared" si="35"/>
        <v>K75408656204523132</v>
      </c>
      <c r="F2244" s="260">
        <v>3300</v>
      </c>
      <c r="G2244" s="260">
        <v>0</v>
      </c>
    </row>
    <row r="2245" spans="1:7" x14ac:dyDescent="0.2">
      <c r="A2245" s="259" t="s">
        <v>727</v>
      </c>
      <c r="B2245" s="259" t="s">
        <v>868</v>
      </c>
      <c r="C2245" s="259" t="s">
        <v>101</v>
      </c>
      <c r="D2245" s="259" t="s">
        <v>526</v>
      </c>
      <c r="E2245" s="259" t="str">
        <f t="shared" si="35"/>
        <v>K75407958104523111</v>
      </c>
      <c r="F2245" s="260">
        <v>0</v>
      </c>
      <c r="G2245" s="260">
        <v>0</v>
      </c>
    </row>
    <row r="2246" spans="1:7" x14ac:dyDescent="0.2">
      <c r="A2246" s="259" t="s">
        <v>727</v>
      </c>
      <c r="B2246" s="259" t="s">
        <v>868</v>
      </c>
      <c r="C2246" s="259" t="s">
        <v>101</v>
      </c>
      <c r="D2246" s="259" t="s">
        <v>529</v>
      </c>
      <c r="E2246" s="259" t="str">
        <f t="shared" si="35"/>
        <v>K75407958104523121</v>
      </c>
      <c r="F2246" s="260">
        <v>0</v>
      </c>
      <c r="G2246" s="260">
        <v>0</v>
      </c>
    </row>
    <row r="2247" spans="1:7" x14ac:dyDescent="0.2">
      <c r="A2247" s="259" t="s">
        <v>727</v>
      </c>
      <c r="B2247" s="259" t="s">
        <v>868</v>
      </c>
      <c r="C2247" s="259" t="s">
        <v>101</v>
      </c>
      <c r="D2247" s="259" t="s">
        <v>530</v>
      </c>
      <c r="E2247" s="259" t="str">
        <f t="shared" si="35"/>
        <v>K75407958104523132</v>
      </c>
      <c r="F2247" s="260">
        <v>0</v>
      </c>
      <c r="G2247" s="260">
        <v>0</v>
      </c>
    </row>
    <row r="2248" spans="1:7" x14ac:dyDescent="0.2">
      <c r="A2248" s="259" t="s">
        <v>727</v>
      </c>
      <c r="B2248" s="259" t="s">
        <v>868</v>
      </c>
      <c r="C2248" s="259" t="s">
        <v>101</v>
      </c>
      <c r="D2248" s="259" t="s">
        <v>539</v>
      </c>
      <c r="E2248" s="259" t="str">
        <f t="shared" si="35"/>
        <v>K75407958104523233</v>
      </c>
      <c r="F2248" s="260">
        <v>0</v>
      </c>
      <c r="G2248" s="260">
        <v>0</v>
      </c>
    </row>
    <row r="2249" spans="1:7" x14ac:dyDescent="0.2">
      <c r="A2249" s="259" t="s">
        <v>727</v>
      </c>
      <c r="B2249" s="259" t="s">
        <v>868</v>
      </c>
      <c r="C2249" s="259" t="s">
        <v>101</v>
      </c>
      <c r="D2249" s="259" t="s">
        <v>540</v>
      </c>
      <c r="E2249" s="259" t="str">
        <f t="shared" si="35"/>
        <v>K75407958104523234</v>
      </c>
      <c r="F2249" s="260">
        <v>0</v>
      </c>
      <c r="G2249" s="260">
        <v>0</v>
      </c>
    </row>
    <row r="2250" spans="1:7" x14ac:dyDescent="0.2">
      <c r="A2250" s="259" t="s">
        <v>727</v>
      </c>
      <c r="B2250" s="259" t="s">
        <v>868</v>
      </c>
      <c r="C2250" s="259" t="s">
        <v>101</v>
      </c>
      <c r="D2250" s="259" t="s">
        <v>511</v>
      </c>
      <c r="E2250" s="259" t="str">
        <f t="shared" si="35"/>
        <v>K75407958104523237</v>
      </c>
      <c r="F2250" s="260">
        <v>0</v>
      </c>
      <c r="G2250" s="260">
        <v>0</v>
      </c>
    </row>
    <row r="2251" spans="1:7" x14ac:dyDescent="0.2">
      <c r="A2251" s="259" t="s">
        <v>727</v>
      </c>
      <c r="B2251" s="259" t="s">
        <v>868</v>
      </c>
      <c r="C2251" s="259" t="s">
        <v>101</v>
      </c>
      <c r="D2251" s="259" t="s">
        <v>544</v>
      </c>
      <c r="E2251" s="259" t="str">
        <f t="shared" si="35"/>
        <v>K75407958104523239</v>
      </c>
      <c r="F2251" s="260">
        <v>0</v>
      </c>
      <c r="G2251" s="260">
        <v>0</v>
      </c>
    </row>
    <row r="2252" spans="1:7" x14ac:dyDescent="0.2">
      <c r="A2252" s="259" t="s">
        <v>727</v>
      </c>
      <c r="B2252" s="259" t="s">
        <v>868</v>
      </c>
      <c r="C2252" s="259" t="s">
        <v>101</v>
      </c>
      <c r="D2252" s="259" t="s">
        <v>846</v>
      </c>
      <c r="E2252" s="259" t="str">
        <f t="shared" si="35"/>
        <v>K75407958104524214</v>
      </c>
      <c r="F2252" s="260">
        <v>3700000</v>
      </c>
      <c r="G2252" s="260">
        <v>1488908.46</v>
      </c>
    </row>
    <row r="2253" spans="1:7" x14ac:dyDescent="0.2">
      <c r="A2253" s="259" t="s">
        <v>727</v>
      </c>
      <c r="B2253" s="259" t="s">
        <v>868</v>
      </c>
      <c r="C2253" s="259" t="s">
        <v>101</v>
      </c>
      <c r="D2253" s="259" t="s">
        <v>822</v>
      </c>
      <c r="E2253" s="259" t="str">
        <f t="shared" si="35"/>
        <v>K75407958104524223</v>
      </c>
      <c r="F2253" s="260">
        <v>0</v>
      </c>
      <c r="G2253" s="260">
        <v>0</v>
      </c>
    </row>
    <row r="2254" spans="1:7" x14ac:dyDescent="0.2">
      <c r="A2254" s="259" t="s">
        <v>727</v>
      </c>
      <c r="B2254" s="259" t="s">
        <v>868</v>
      </c>
      <c r="C2254" s="259" t="s">
        <v>101</v>
      </c>
      <c r="D2254" s="259" t="s">
        <v>824</v>
      </c>
      <c r="E2254" s="259" t="str">
        <f t="shared" si="35"/>
        <v>K75407958104524227</v>
      </c>
      <c r="F2254" s="260">
        <v>0</v>
      </c>
      <c r="G2254" s="260">
        <v>0</v>
      </c>
    </row>
    <row r="2255" spans="1:7" x14ac:dyDescent="0.2">
      <c r="A2255" s="259" t="s">
        <v>723</v>
      </c>
      <c r="B2255" s="259" t="s">
        <v>892</v>
      </c>
      <c r="C2255" s="259" t="s">
        <v>101</v>
      </c>
      <c r="D2255" s="259" t="s">
        <v>563</v>
      </c>
      <c r="E2255" s="259" t="str">
        <f t="shared" si="35"/>
        <v>A7540707104524231</v>
      </c>
      <c r="F2255" s="260">
        <v>7000</v>
      </c>
      <c r="G2255" s="260">
        <v>0</v>
      </c>
    </row>
    <row r="2256" spans="1:7" x14ac:dyDescent="0.2">
      <c r="A2256" s="259" t="s">
        <v>158</v>
      </c>
      <c r="B2256" s="259" t="s">
        <v>811</v>
      </c>
      <c r="C2256" s="259" t="s">
        <v>101</v>
      </c>
      <c r="D2256" s="259" t="s">
        <v>898</v>
      </c>
      <c r="E2256" s="259" t="str">
        <f t="shared" si="35"/>
        <v>A8100191104523421</v>
      </c>
      <c r="F2256" s="260">
        <v>35000</v>
      </c>
      <c r="G2256" s="260">
        <v>6782.75</v>
      </c>
    </row>
    <row r="2257" spans="1:7" x14ac:dyDescent="0.2">
      <c r="A2257" s="259" t="s">
        <v>158</v>
      </c>
      <c r="B2257" s="259" t="s">
        <v>811</v>
      </c>
      <c r="C2257" s="259" t="s">
        <v>101</v>
      </c>
      <c r="D2257" s="259" t="s">
        <v>907</v>
      </c>
      <c r="E2257" s="259" t="str">
        <f t="shared" si="35"/>
        <v>A8100191104525413</v>
      </c>
      <c r="F2257" s="260">
        <v>361193</v>
      </c>
      <c r="G2257" s="260">
        <v>361192.62</v>
      </c>
    </row>
    <row r="2258" spans="1:7" x14ac:dyDescent="0.2">
      <c r="A2258" s="259" t="s">
        <v>716</v>
      </c>
      <c r="B2258" s="259" t="s">
        <v>811</v>
      </c>
      <c r="C2258" s="259" t="s">
        <v>101</v>
      </c>
      <c r="D2258" s="259" t="s">
        <v>544</v>
      </c>
      <c r="E2258" s="259" t="str">
        <f t="shared" si="35"/>
        <v>A8100811104523239</v>
      </c>
      <c r="F2258" s="260">
        <v>280000</v>
      </c>
      <c r="G2258" s="260">
        <v>198333.32</v>
      </c>
    </row>
    <row r="2259" spans="1:7" x14ac:dyDescent="0.2">
      <c r="A2259" s="259" t="s">
        <v>718</v>
      </c>
      <c r="B2259" s="259" t="s">
        <v>811</v>
      </c>
      <c r="C2259" s="259" t="s">
        <v>101</v>
      </c>
      <c r="D2259" s="259" t="s">
        <v>539</v>
      </c>
      <c r="E2259" s="259" t="str">
        <f t="shared" si="35"/>
        <v>K8100861104523233</v>
      </c>
      <c r="F2259" s="260">
        <v>300000</v>
      </c>
      <c r="G2259" s="260">
        <v>900</v>
      </c>
    </row>
    <row r="2260" spans="1:7" x14ac:dyDescent="0.2">
      <c r="A2260" s="259" t="s">
        <v>718</v>
      </c>
      <c r="B2260" s="259" t="s">
        <v>811</v>
      </c>
      <c r="C2260" s="259" t="s">
        <v>101</v>
      </c>
      <c r="D2260" s="259" t="s">
        <v>511</v>
      </c>
      <c r="E2260" s="259" t="str">
        <f t="shared" si="35"/>
        <v>K8100861104523237</v>
      </c>
      <c r="F2260" s="260">
        <v>200000</v>
      </c>
      <c r="G2260" s="260">
        <v>70300</v>
      </c>
    </row>
    <row r="2261" spans="1:7" x14ac:dyDescent="0.2">
      <c r="A2261" s="259" t="s">
        <v>718</v>
      </c>
      <c r="B2261" s="259" t="s">
        <v>811</v>
      </c>
      <c r="C2261" s="259" t="s">
        <v>101</v>
      </c>
      <c r="D2261" s="259" t="s">
        <v>846</v>
      </c>
      <c r="E2261" s="259" t="str">
        <f t="shared" si="35"/>
        <v>K8100861104524214</v>
      </c>
      <c r="F2261" s="260">
        <v>7320000</v>
      </c>
      <c r="G2261" s="260">
        <v>2514653.65</v>
      </c>
    </row>
    <row r="2262" spans="1:7" x14ac:dyDescent="0.2">
      <c r="A2262" s="259" t="s">
        <v>718</v>
      </c>
      <c r="B2262" s="259" t="s">
        <v>853</v>
      </c>
      <c r="C2262" s="259" t="s">
        <v>101</v>
      </c>
      <c r="D2262" s="259" t="s">
        <v>846</v>
      </c>
      <c r="E2262" s="259" t="str">
        <f t="shared" si="35"/>
        <v>K8100861204524214</v>
      </c>
      <c r="F2262" s="260">
        <v>360000</v>
      </c>
      <c r="G2262" s="260">
        <v>147704.73000000001</v>
      </c>
    </row>
    <row r="2263" spans="1:7" x14ac:dyDescent="0.2">
      <c r="A2263" s="259" t="s">
        <v>871</v>
      </c>
      <c r="B2263" s="259" t="s">
        <v>856</v>
      </c>
      <c r="C2263" s="259" t="s">
        <v>872</v>
      </c>
      <c r="D2263" s="259" t="s">
        <v>893</v>
      </c>
      <c r="E2263" s="259" t="str">
        <f t="shared" si="35"/>
        <v>4388886421</v>
      </c>
      <c r="F2263" s="260">
        <v>0</v>
      </c>
      <c r="G2263" s="260">
        <v>-360101.02</v>
      </c>
    </row>
    <row r="2264" spans="1:7" x14ac:dyDescent="0.2">
      <c r="A2264" s="259" t="s">
        <v>871</v>
      </c>
      <c r="B2264" s="259" t="s">
        <v>856</v>
      </c>
      <c r="C2264" s="259" t="s">
        <v>872</v>
      </c>
      <c r="D2264" s="259" t="s">
        <v>894</v>
      </c>
      <c r="E2264" s="259" t="str">
        <f t="shared" si="35"/>
        <v>4388886514</v>
      </c>
      <c r="F2264" s="260">
        <v>0</v>
      </c>
      <c r="G2264" s="260">
        <v>-273459.45</v>
      </c>
    </row>
    <row r="2265" spans="1:7" x14ac:dyDescent="0.2">
      <c r="A2265" s="259" t="s">
        <v>871</v>
      </c>
      <c r="B2265" s="259" t="s">
        <v>856</v>
      </c>
      <c r="C2265" s="259" t="s">
        <v>872</v>
      </c>
      <c r="D2265" s="259" t="s">
        <v>886</v>
      </c>
      <c r="E2265" s="259" t="str">
        <f t="shared" si="35"/>
        <v>4388886831</v>
      </c>
      <c r="F2265" s="260">
        <v>0</v>
      </c>
      <c r="G2265" s="260">
        <v>-3029.89</v>
      </c>
    </row>
    <row r="2266" spans="1:7" x14ac:dyDescent="0.2">
      <c r="A2266" s="259" t="s">
        <v>716</v>
      </c>
      <c r="B2266" s="259" t="s">
        <v>856</v>
      </c>
      <c r="C2266" s="259" t="s">
        <v>101</v>
      </c>
      <c r="D2266" s="259" t="s">
        <v>526</v>
      </c>
      <c r="E2266" s="259" t="str">
        <f t="shared" si="35"/>
        <v>A8100814304523111</v>
      </c>
      <c r="F2266" s="260">
        <v>433000</v>
      </c>
      <c r="G2266" s="260">
        <v>230343.9</v>
      </c>
    </row>
    <row r="2267" spans="1:7" x14ac:dyDescent="0.2">
      <c r="A2267" s="259" t="s">
        <v>716</v>
      </c>
      <c r="B2267" s="259" t="s">
        <v>856</v>
      </c>
      <c r="C2267" s="259" t="s">
        <v>101</v>
      </c>
      <c r="D2267" s="259" t="s">
        <v>887</v>
      </c>
      <c r="E2267" s="259" t="str">
        <f t="shared" si="35"/>
        <v>A8100814304523112</v>
      </c>
      <c r="F2267" s="260">
        <v>1000</v>
      </c>
      <c r="G2267" s="260">
        <v>0</v>
      </c>
    </row>
    <row r="2268" spans="1:7" x14ac:dyDescent="0.2">
      <c r="A2268" s="259" t="s">
        <v>716</v>
      </c>
      <c r="B2268" s="259" t="s">
        <v>856</v>
      </c>
      <c r="C2268" s="259" t="s">
        <v>101</v>
      </c>
      <c r="D2268" s="259" t="s">
        <v>528</v>
      </c>
      <c r="E2268" s="259" t="str">
        <f t="shared" si="35"/>
        <v>A8100814304523113</v>
      </c>
      <c r="F2268" s="260">
        <v>4000</v>
      </c>
      <c r="G2268" s="260">
        <v>2028.39</v>
      </c>
    </row>
    <row r="2269" spans="1:7" x14ac:dyDescent="0.2">
      <c r="A2269" s="259" t="s">
        <v>716</v>
      </c>
      <c r="B2269" s="259" t="s">
        <v>856</v>
      </c>
      <c r="C2269" s="259" t="s">
        <v>101</v>
      </c>
      <c r="D2269" s="259" t="s">
        <v>816</v>
      </c>
      <c r="E2269" s="259" t="str">
        <f t="shared" si="35"/>
        <v>A8100814304523114</v>
      </c>
      <c r="F2269" s="260">
        <v>1000</v>
      </c>
      <c r="G2269" s="260">
        <v>0</v>
      </c>
    </row>
    <row r="2270" spans="1:7" x14ac:dyDescent="0.2">
      <c r="A2270" s="259" t="s">
        <v>716</v>
      </c>
      <c r="B2270" s="259" t="s">
        <v>856</v>
      </c>
      <c r="C2270" s="259" t="s">
        <v>101</v>
      </c>
      <c r="D2270" s="259" t="s">
        <v>529</v>
      </c>
      <c r="E2270" s="259" t="str">
        <f t="shared" si="35"/>
        <v>A8100814304523121</v>
      </c>
      <c r="F2270" s="260">
        <v>25200</v>
      </c>
      <c r="G2270" s="260">
        <v>16730.95</v>
      </c>
    </row>
    <row r="2271" spans="1:7" x14ac:dyDescent="0.2">
      <c r="A2271" s="259" t="s">
        <v>716</v>
      </c>
      <c r="B2271" s="259" t="s">
        <v>856</v>
      </c>
      <c r="C2271" s="259" t="s">
        <v>101</v>
      </c>
      <c r="D2271" s="259" t="s">
        <v>530</v>
      </c>
      <c r="E2271" s="259" t="str">
        <f t="shared" si="35"/>
        <v>A8100814304523132</v>
      </c>
      <c r="F2271" s="260">
        <v>72000</v>
      </c>
      <c r="G2271" s="260">
        <v>38707.089999999997</v>
      </c>
    </row>
    <row r="2272" spans="1:7" x14ac:dyDescent="0.2">
      <c r="A2272" s="259" t="s">
        <v>716</v>
      </c>
      <c r="B2272" s="259" t="s">
        <v>856</v>
      </c>
      <c r="C2272" s="259" t="s">
        <v>101</v>
      </c>
      <c r="D2272" s="259" t="s">
        <v>510</v>
      </c>
      <c r="E2272" s="259" t="str">
        <f t="shared" si="35"/>
        <v>A8100814304523211</v>
      </c>
      <c r="F2272" s="260">
        <v>20500</v>
      </c>
      <c r="G2272" s="260">
        <v>18751.12</v>
      </c>
    </row>
    <row r="2273" spans="1:7" x14ac:dyDescent="0.2">
      <c r="A2273" s="259" t="s">
        <v>716</v>
      </c>
      <c r="B2273" s="259" t="s">
        <v>856</v>
      </c>
      <c r="C2273" s="259" t="s">
        <v>101</v>
      </c>
      <c r="D2273" s="259" t="s">
        <v>531</v>
      </c>
      <c r="E2273" s="259" t="str">
        <f t="shared" si="35"/>
        <v>A8100814304523212</v>
      </c>
      <c r="F2273" s="260">
        <v>7500</v>
      </c>
      <c r="G2273" s="260">
        <v>2555.9499999999998</v>
      </c>
    </row>
    <row r="2274" spans="1:7" x14ac:dyDescent="0.2">
      <c r="A2274" s="259" t="s">
        <v>716</v>
      </c>
      <c r="B2274" s="259" t="s">
        <v>856</v>
      </c>
      <c r="C2274" s="259" t="s">
        <v>101</v>
      </c>
      <c r="D2274" s="259" t="s">
        <v>532</v>
      </c>
      <c r="E2274" s="259" t="str">
        <f t="shared" si="35"/>
        <v>A8100814304523213</v>
      </c>
      <c r="F2274" s="260">
        <v>3500</v>
      </c>
      <c r="G2274" s="260">
        <v>3026.25</v>
      </c>
    </row>
    <row r="2275" spans="1:7" x14ac:dyDescent="0.2">
      <c r="A2275" s="259" t="s">
        <v>716</v>
      </c>
      <c r="B2275" s="259" t="s">
        <v>856</v>
      </c>
      <c r="C2275" s="259" t="s">
        <v>101</v>
      </c>
      <c r="D2275" s="259" t="s">
        <v>533</v>
      </c>
      <c r="E2275" s="259" t="str">
        <f t="shared" si="35"/>
        <v>A8100814304523214</v>
      </c>
      <c r="F2275" s="260">
        <v>500</v>
      </c>
      <c r="G2275" s="260">
        <v>0</v>
      </c>
    </row>
    <row r="2276" spans="1:7" x14ac:dyDescent="0.2">
      <c r="A2276" s="259" t="s">
        <v>716</v>
      </c>
      <c r="B2276" s="259" t="s">
        <v>856</v>
      </c>
      <c r="C2276" s="259" t="s">
        <v>101</v>
      </c>
      <c r="D2276" s="259" t="s">
        <v>534</v>
      </c>
      <c r="E2276" s="259" t="str">
        <f t="shared" si="35"/>
        <v>A8100814304523221</v>
      </c>
      <c r="F2276" s="260">
        <v>5000</v>
      </c>
      <c r="G2276" s="260">
        <v>2612.88</v>
      </c>
    </row>
    <row r="2277" spans="1:7" x14ac:dyDescent="0.2">
      <c r="A2277" s="259" t="s">
        <v>716</v>
      </c>
      <c r="B2277" s="259" t="s">
        <v>856</v>
      </c>
      <c r="C2277" s="259" t="s">
        <v>101</v>
      </c>
      <c r="D2277" s="259" t="s">
        <v>535</v>
      </c>
      <c r="E2277" s="259" t="str">
        <f t="shared" si="35"/>
        <v>A8100814304523223</v>
      </c>
      <c r="F2277" s="260">
        <v>11000</v>
      </c>
      <c r="G2277" s="260">
        <v>4320.43</v>
      </c>
    </row>
    <row r="2278" spans="1:7" x14ac:dyDescent="0.2">
      <c r="A2278" s="259" t="s">
        <v>716</v>
      </c>
      <c r="B2278" s="259" t="s">
        <v>856</v>
      </c>
      <c r="C2278" s="259" t="s">
        <v>101</v>
      </c>
      <c r="D2278" s="259" t="s">
        <v>570</v>
      </c>
      <c r="E2278" s="259" t="str">
        <f t="shared" si="35"/>
        <v>A8100814304523224</v>
      </c>
      <c r="F2278" s="260">
        <v>2500</v>
      </c>
      <c r="G2278" s="260">
        <v>86.16</v>
      </c>
    </row>
    <row r="2279" spans="1:7" x14ac:dyDescent="0.2">
      <c r="A2279" s="259" t="s">
        <v>716</v>
      </c>
      <c r="B2279" s="259" t="s">
        <v>856</v>
      </c>
      <c r="C2279" s="259" t="s">
        <v>101</v>
      </c>
      <c r="D2279" s="259" t="s">
        <v>536</v>
      </c>
      <c r="E2279" s="259" t="str">
        <f t="shared" si="35"/>
        <v>A8100814304523225</v>
      </c>
      <c r="F2279" s="260">
        <v>1400</v>
      </c>
      <c r="G2279" s="260">
        <v>552.46</v>
      </c>
    </row>
    <row r="2280" spans="1:7" x14ac:dyDescent="0.2">
      <c r="A2280" s="259" t="s">
        <v>716</v>
      </c>
      <c r="B2280" s="259" t="s">
        <v>856</v>
      </c>
      <c r="C2280" s="259" t="s">
        <v>101</v>
      </c>
      <c r="D2280" s="259" t="s">
        <v>571</v>
      </c>
      <c r="E2280" s="259" t="str">
        <f t="shared" si="35"/>
        <v>A8100814304523227</v>
      </c>
      <c r="F2280" s="260">
        <v>1000</v>
      </c>
      <c r="G2280" s="260">
        <v>562.28</v>
      </c>
    </row>
    <row r="2281" spans="1:7" x14ac:dyDescent="0.2">
      <c r="A2281" s="259" t="s">
        <v>716</v>
      </c>
      <c r="B2281" s="259" t="s">
        <v>856</v>
      </c>
      <c r="C2281" s="259" t="s">
        <v>101</v>
      </c>
      <c r="D2281" s="259" t="s">
        <v>537</v>
      </c>
      <c r="E2281" s="259" t="str">
        <f t="shared" si="35"/>
        <v>A8100814304523231</v>
      </c>
      <c r="F2281" s="260">
        <v>6000</v>
      </c>
      <c r="G2281" s="260">
        <v>4605.76</v>
      </c>
    </row>
    <row r="2282" spans="1:7" x14ac:dyDescent="0.2">
      <c r="A2282" s="259" t="s">
        <v>716</v>
      </c>
      <c r="B2282" s="259" t="s">
        <v>856</v>
      </c>
      <c r="C2282" s="259" t="s">
        <v>101</v>
      </c>
      <c r="D2282" s="259" t="s">
        <v>538</v>
      </c>
      <c r="E2282" s="259" t="str">
        <f t="shared" si="35"/>
        <v>A8100814304523232</v>
      </c>
      <c r="F2282" s="260">
        <v>5000</v>
      </c>
      <c r="G2282" s="260">
        <v>270</v>
      </c>
    </row>
    <row r="2283" spans="1:7" x14ac:dyDescent="0.2">
      <c r="A2283" s="259" t="s">
        <v>716</v>
      </c>
      <c r="B2283" s="259" t="s">
        <v>856</v>
      </c>
      <c r="C2283" s="259" t="s">
        <v>101</v>
      </c>
      <c r="D2283" s="259" t="s">
        <v>539</v>
      </c>
      <c r="E2283" s="259" t="str">
        <f t="shared" si="35"/>
        <v>A8100814304523233</v>
      </c>
      <c r="F2283" s="260">
        <v>10000</v>
      </c>
      <c r="G2283" s="260">
        <v>5616.89</v>
      </c>
    </row>
    <row r="2284" spans="1:7" x14ac:dyDescent="0.2">
      <c r="A2284" s="259" t="s">
        <v>716</v>
      </c>
      <c r="B2284" s="259" t="s">
        <v>856</v>
      </c>
      <c r="C2284" s="259" t="s">
        <v>101</v>
      </c>
      <c r="D2284" s="259" t="s">
        <v>540</v>
      </c>
      <c r="E2284" s="259" t="str">
        <f t="shared" si="35"/>
        <v>A8100814304523234</v>
      </c>
      <c r="F2284" s="260">
        <v>70000</v>
      </c>
      <c r="G2284" s="260">
        <v>38071.06</v>
      </c>
    </row>
    <row r="2285" spans="1:7" x14ac:dyDescent="0.2">
      <c r="A2285" s="259" t="s">
        <v>716</v>
      </c>
      <c r="B2285" s="259" t="s">
        <v>856</v>
      </c>
      <c r="C2285" s="259" t="s">
        <v>101</v>
      </c>
      <c r="D2285" s="259" t="s">
        <v>541</v>
      </c>
      <c r="E2285" s="259" t="str">
        <f t="shared" si="35"/>
        <v>A8100814304523235</v>
      </c>
      <c r="F2285" s="260">
        <v>14000</v>
      </c>
      <c r="G2285" s="260">
        <v>3497.43</v>
      </c>
    </row>
    <row r="2286" spans="1:7" x14ac:dyDescent="0.2">
      <c r="A2286" s="259" t="s">
        <v>716</v>
      </c>
      <c r="B2286" s="259" t="s">
        <v>856</v>
      </c>
      <c r="C2286" s="259" t="s">
        <v>101</v>
      </c>
      <c r="D2286" s="259" t="s">
        <v>511</v>
      </c>
      <c r="E2286" s="259" t="str">
        <f t="shared" si="35"/>
        <v>A8100814304523237</v>
      </c>
      <c r="F2286" s="260">
        <v>15000</v>
      </c>
      <c r="G2286" s="260">
        <v>3800</v>
      </c>
    </row>
    <row r="2287" spans="1:7" x14ac:dyDescent="0.2">
      <c r="A2287" s="259" t="s">
        <v>716</v>
      </c>
      <c r="B2287" s="259" t="s">
        <v>856</v>
      </c>
      <c r="C2287" s="259" t="s">
        <v>101</v>
      </c>
      <c r="D2287" s="259" t="s">
        <v>543</v>
      </c>
      <c r="E2287" s="259" t="str">
        <f t="shared" si="35"/>
        <v>A8100814304523238</v>
      </c>
      <c r="F2287" s="260">
        <v>9000</v>
      </c>
      <c r="G2287" s="260">
        <v>6317.34</v>
      </c>
    </row>
    <row r="2288" spans="1:7" x14ac:dyDescent="0.2">
      <c r="A2288" s="259" t="s">
        <v>716</v>
      </c>
      <c r="B2288" s="259" t="s">
        <v>856</v>
      </c>
      <c r="C2288" s="259" t="s">
        <v>101</v>
      </c>
      <c r="D2288" s="259" t="s">
        <v>544</v>
      </c>
      <c r="E2288" s="259" t="str">
        <f t="shared" si="35"/>
        <v>A8100814304523239</v>
      </c>
      <c r="F2288" s="260">
        <v>20000</v>
      </c>
      <c r="G2288" s="260">
        <v>10714.59</v>
      </c>
    </row>
    <row r="2289" spans="1:7" x14ac:dyDescent="0.2">
      <c r="A2289" s="259" t="s">
        <v>716</v>
      </c>
      <c r="B2289" s="259" t="s">
        <v>856</v>
      </c>
      <c r="C2289" s="259" t="s">
        <v>101</v>
      </c>
      <c r="D2289" s="259" t="s">
        <v>545</v>
      </c>
      <c r="E2289" s="259" t="str">
        <f t="shared" si="35"/>
        <v>A8100814304523241</v>
      </c>
      <c r="F2289" s="260">
        <v>500</v>
      </c>
      <c r="G2289" s="260">
        <v>0</v>
      </c>
    </row>
    <row r="2290" spans="1:7" x14ac:dyDescent="0.2">
      <c r="A2290" s="259" t="s">
        <v>716</v>
      </c>
      <c r="B2290" s="259" t="s">
        <v>856</v>
      </c>
      <c r="C2290" s="259" t="s">
        <v>101</v>
      </c>
      <c r="D2290" s="259" t="s">
        <v>546</v>
      </c>
      <c r="E2290" s="259" t="str">
        <f t="shared" si="35"/>
        <v>A8100814304523291</v>
      </c>
      <c r="F2290" s="260">
        <v>35000</v>
      </c>
      <c r="G2290" s="260">
        <v>21784.39</v>
      </c>
    </row>
    <row r="2291" spans="1:7" x14ac:dyDescent="0.2">
      <c r="A2291" s="259" t="s">
        <v>716</v>
      </c>
      <c r="B2291" s="259" t="s">
        <v>856</v>
      </c>
      <c r="C2291" s="259" t="s">
        <v>101</v>
      </c>
      <c r="D2291" s="259" t="s">
        <v>547</v>
      </c>
      <c r="E2291" s="259" t="str">
        <f t="shared" si="35"/>
        <v>A8100814304523292</v>
      </c>
      <c r="F2291" s="260">
        <v>5000</v>
      </c>
      <c r="G2291" s="260">
        <v>2814.59</v>
      </c>
    </row>
    <row r="2292" spans="1:7" x14ac:dyDescent="0.2">
      <c r="A2292" s="259" t="s">
        <v>716</v>
      </c>
      <c r="B2292" s="259" t="s">
        <v>856</v>
      </c>
      <c r="C2292" s="259" t="s">
        <v>101</v>
      </c>
      <c r="D2292" s="259" t="s">
        <v>548</v>
      </c>
      <c r="E2292" s="259" t="str">
        <f t="shared" si="35"/>
        <v>A8100814304523293</v>
      </c>
      <c r="F2292" s="260">
        <v>6000</v>
      </c>
      <c r="G2292" s="260">
        <v>4794.6899999999996</v>
      </c>
    </row>
    <row r="2293" spans="1:7" x14ac:dyDescent="0.2">
      <c r="A2293" s="259" t="s">
        <v>716</v>
      </c>
      <c r="B2293" s="259" t="s">
        <v>856</v>
      </c>
      <c r="C2293" s="259" t="s">
        <v>101</v>
      </c>
      <c r="D2293" s="259" t="s">
        <v>818</v>
      </c>
      <c r="E2293" s="259" t="str">
        <f t="shared" si="35"/>
        <v>A8100814304523294</v>
      </c>
      <c r="F2293" s="260">
        <v>40000</v>
      </c>
      <c r="G2293" s="260">
        <v>15774.83</v>
      </c>
    </row>
    <row r="2294" spans="1:7" x14ac:dyDescent="0.2">
      <c r="A2294" s="259" t="s">
        <v>716</v>
      </c>
      <c r="B2294" s="259" t="s">
        <v>856</v>
      </c>
      <c r="C2294" s="259" t="s">
        <v>101</v>
      </c>
      <c r="D2294" s="259" t="s">
        <v>549</v>
      </c>
      <c r="E2294" s="259" t="str">
        <f t="shared" si="35"/>
        <v>A8100814304523295</v>
      </c>
      <c r="F2294" s="260">
        <v>500</v>
      </c>
      <c r="G2294" s="260">
        <v>0</v>
      </c>
    </row>
    <row r="2295" spans="1:7" x14ac:dyDescent="0.2">
      <c r="A2295" s="259" t="s">
        <v>716</v>
      </c>
      <c r="B2295" s="259" t="s">
        <v>856</v>
      </c>
      <c r="C2295" s="259" t="s">
        <v>101</v>
      </c>
      <c r="D2295" s="259" t="s">
        <v>550</v>
      </c>
      <c r="E2295" s="259" t="str">
        <f t="shared" si="35"/>
        <v>A8100814304523299</v>
      </c>
      <c r="F2295" s="260">
        <v>4000</v>
      </c>
      <c r="G2295" s="260">
        <v>213.09</v>
      </c>
    </row>
    <row r="2296" spans="1:7" x14ac:dyDescent="0.2">
      <c r="A2296" s="259" t="s">
        <v>716</v>
      </c>
      <c r="B2296" s="259" t="s">
        <v>856</v>
      </c>
      <c r="C2296" s="259" t="s">
        <v>101</v>
      </c>
      <c r="D2296" s="259" t="s">
        <v>551</v>
      </c>
      <c r="E2296" s="259" t="str">
        <f t="shared" si="35"/>
        <v>A8100814304523431</v>
      </c>
      <c r="F2296" s="260">
        <v>500</v>
      </c>
      <c r="G2296" s="260">
        <v>236.78</v>
      </c>
    </row>
    <row r="2297" spans="1:7" x14ac:dyDescent="0.2">
      <c r="A2297" s="259" t="s">
        <v>716</v>
      </c>
      <c r="B2297" s="259" t="s">
        <v>856</v>
      </c>
      <c r="C2297" s="259" t="s">
        <v>101</v>
      </c>
      <c r="D2297" s="259" t="s">
        <v>882</v>
      </c>
      <c r="E2297" s="259" t="str">
        <f t="shared" si="35"/>
        <v>A8100814304523432</v>
      </c>
      <c r="F2297" s="260">
        <v>0</v>
      </c>
      <c r="G2297" s="260">
        <v>0</v>
      </c>
    </row>
    <row r="2298" spans="1:7" x14ac:dyDescent="0.2">
      <c r="A2298" s="259" t="s">
        <v>716</v>
      </c>
      <c r="B2298" s="259" t="s">
        <v>856</v>
      </c>
      <c r="C2298" s="259" t="s">
        <v>101</v>
      </c>
      <c r="D2298" s="259" t="s">
        <v>813</v>
      </c>
      <c r="E2298" s="259" t="str">
        <f t="shared" si="35"/>
        <v>A8100814304523433</v>
      </c>
      <c r="F2298" s="260">
        <v>100</v>
      </c>
      <c r="G2298" s="260">
        <v>1.1200000000000001</v>
      </c>
    </row>
    <row r="2299" spans="1:7" x14ac:dyDescent="0.2">
      <c r="A2299" s="259" t="s">
        <v>716</v>
      </c>
      <c r="B2299" s="259" t="s">
        <v>856</v>
      </c>
      <c r="C2299" s="259" t="s">
        <v>101</v>
      </c>
      <c r="D2299" s="259" t="s">
        <v>819</v>
      </c>
      <c r="E2299" s="259" t="str">
        <f t="shared" si="35"/>
        <v>A8100814304523434</v>
      </c>
      <c r="F2299" s="260">
        <v>0</v>
      </c>
      <c r="G2299" s="260">
        <v>0</v>
      </c>
    </row>
    <row r="2300" spans="1:7" x14ac:dyDescent="0.2">
      <c r="A2300" s="259" t="s">
        <v>717</v>
      </c>
      <c r="B2300" s="259" t="s">
        <v>856</v>
      </c>
      <c r="C2300" s="259" t="s">
        <v>101</v>
      </c>
      <c r="D2300" s="259" t="s">
        <v>538</v>
      </c>
      <c r="E2300" s="259" t="str">
        <f t="shared" si="35"/>
        <v>A8100824304523232</v>
      </c>
      <c r="F2300" s="260">
        <v>5000</v>
      </c>
      <c r="G2300" s="260">
        <v>3854.65</v>
      </c>
    </row>
    <row r="2301" spans="1:7" x14ac:dyDescent="0.2">
      <c r="A2301" s="259" t="s">
        <v>717</v>
      </c>
      <c r="B2301" s="259" t="s">
        <v>856</v>
      </c>
      <c r="C2301" s="259" t="s">
        <v>101</v>
      </c>
      <c r="D2301" s="259" t="s">
        <v>557</v>
      </c>
      <c r="E2301" s="259" t="str">
        <f t="shared" si="35"/>
        <v>A8100824304524123</v>
      </c>
      <c r="F2301" s="260">
        <v>1000</v>
      </c>
      <c r="G2301" s="260">
        <v>2677.88</v>
      </c>
    </row>
    <row r="2302" spans="1:7" x14ac:dyDescent="0.2">
      <c r="A2302" s="259" t="s">
        <v>717</v>
      </c>
      <c r="B2302" s="259" t="s">
        <v>856</v>
      </c>
      <c r="C2302" s="259" t="s">
        <v>101</v>
      </c>
      <c r="D2302" s="259" t="s">
        <v>552</v>
      </c>
      <c r="E2302" s="259" t="str">
        <f t="shared" si="35"/>
        <v>A8100824304524221</v>
      </c>
      <c r="F2302" s="260">
        <v>3000</v>
      </c>
      <c r="G2302" s="260">
        <v>3168.16</v>
      </c>
    </row>
    <row r="2303" spans="1:7" x14ac:dyDescent="0.2">
      <c r="A2303" s="259" t="s">
        <v>717</v>
      </c>
      <c r="B2303" s="259" t="s">
        <v>856</v>
      </c>
      <c r="C2303" s="259" t="s">
        <v>101</v>
      </c>
      <c r="D2303" s="259" t="s">
        <v>559</v>
      </c>
      <c r="E2303" s="259" t="str">
        <f t="shared" si="35"/>
        <v>A8100824304524222</v>
      </c>
      <c r="F2303" s="260">
        <v>1500</v>
      </c>
      <c r="G2303" s="260">
        <v>0</v>
      </c>
    </row>
    <row r="2304" spans="1:7" x14ac:dyDescent="0.2">
      <c r="A2304" s="259" t="s">
        <v>717</v>
      </c>
      <c r="B2304" s="259" t="s">
        <v>856</v>
      </c>
      <c r="C2304" s="259" t="s">
        <v>101</v>
      </c>
      <c r="D2304" s="259" t="s">
        <v>822</v>
      </c>
      <c r="E2304" s="259" t="str">
        <f t="shared" si="35"/>
        <v>A8100824304524223</v>
      </c>
      <c r="F2304" s="260">
        <v>7000</v>
      </c>
      <c r="G2304" s="260">
        <v>7995.25</v>
      </c>
    </row>
    <row r="2305" spans="1:7" x14ac:dyDescent="0.2">
      <c r="A2305" s="259" t="s">
        <v>717</v>
      </c>
      <c r="B2305" s="259" t="s">
        <v>856</v>
      </c>
      <c r="C2305" s="259" t="s">
        <v>101</v>
      </c>
      <c r="D2305" s="259" t="s">
        <v>560</v>
      </c>
      <c r="E2305" s="259" t="str">
        <f t="shared" si="35"/>
        <v>A8100824304524262</v>
      </c>
      <c r="F2305" s="260">
        <v>1000</v>
      </c>
      <c r="G2305" s="260">
        <v>0</v>
      </c>
    </row>
    <row r="2306" spans="1:7" x14ac:dyDescent="0.2">
      <c r="A2306" s="259" t="s">
        <v>717</v>
      </c>
      <c r="B2306" s="259" t="s">
        <v>856</v>
      </c>
      <c r="C2306" s="259" t="s">
        <v>101</v>
      </c>
      <c r="D2306" s="259" t="s">
        <v>895</v>
      </c>
      <c r="E2306" s="259" t="str">
        <f t="shared" si="35"/>
        <v>A8100824304524264</v>
      </c>
      <c r="F2306" s="260">
        <v>1000</v>
      </c>
      <c r="G2306" s="260">
        <v>0</v>
      </c>
    </row>
    <row r="2307" spans="1:7" x14ac:dyDescent="0.2">
      <c r="A2307" s="259" t="s">
        <v>717</v>
      </c>
      <c r="B2307" s="259" t="s">
        <v>856</v>
      </c>
      <c r="C2307" s="259" t="s">
        <v>101</v>
      </c>
      <c r="D2307" s="259" t="s">
        <v>828</v>
      </c>
      <c r="E2307" s="259" t="str">
        <f t="shared" ref="E2307:E2370" si="36">CONCATENATE(A2307,B2307,C2307,D2307)</f>
        <v>A8100824304524511</v>
      </c>
      <c r="F2307" s="260">
        <v>500</v>
      </c>
      <c r="G2307" s="260">
        <v>0</v>
      </c>
    </row>
    <row r="2308" spans="1:7" x14ac:dyDescent="0.2">
      <c r="A2308" s="259" t="s">
        <v>717</v>
      </c>
      <c r="B2308" s="259" t="s">
        <v>856</v>
      </c>
      <c r="C2308" s="259" t="s">
        <v>101</v>
      </c>
      <c r="D2308" s="259" t="s">
        <v>854</v>
      </c>
      <c r="E2308" s="259" t="str">
        <f t="shared" si="36"/>
        <v>A8100824304524521</v>
      </c>
      <c r="F2308" s="260">
        <v>500</v>
      </c>
      <c r="G2308" s="260">
        <v>0</v>
      </c>
    </row>
    <row r="2309" spans="1:7" x14ac:dyDescent="0.2">
      <c r="A2309" s="259" t="s">
        <v>717</v>
      </c>
      <c r="B2309" s="259" t="s">
        <v>856</v>
      </c>
      <c r="C2309" s="259" t="s">
        <v>101</v>
      </c>
      <c r="D2309" s="259" t="s">
        <v>829</v>
      </c>
      <c r="E2309" s="259" t="str">
        <f t="shared" si="36"/>
        <v>A8100824304524531</v>
      </c>
      <c r="F2309" s="260">
        <v>500</v>
      </c>
      <c r="G2309" s="260">
        <v>0</v>
      </c>
    </row>
    <row r="2310" spans="1:7" x14ac:dyDescent="0.2">
      <c r="A2310" s="259" t="s">
        <v>717</v>
      </c>
      <c r="B2310" s="259" t="s">
        <v>856</v>
      </c>
      <c r="C2310" s="259" t="s">
        <v>101</v>
      </c>
      <c r="D2310" s="259" t="s">
        <v>501</v>
      </c>
      <c r="E2310" s="259" t="str">
        <f t="shared" si="36"/>
        <v>A8100824304524541</v>
      </c>
      <c r="F2310" s="260">
        <v>200</v>
      </c>
      <c r="G2310" s="260">
        <v>0</v>
      </c>
    </row>
    <row r="2311" spans="1:7" x14ac:dyDescent="0.2">
      <c r="A2311" s="259" t="s">
        <v>913</v>
      </c>
      <c r="B2311" s="259" t="s">
        <v>856</v>
      </c>
      <c r="C2311" s="259" t="s">
        <v>101</v>
      </c>
      <c r="D2311" s="259" t="s">
        <v>526</v>
      </c>
      <c r="E2311" s="259" t="str">
        <f t="shared" si="36"/>
        <v>K8100924304523111</v>
      </c>
      <c r="F2311" s="260">
        <v>0</v>
      </c>
      <c r="G2311" s="260">
        <v>0</v>
      </c>
    </row>
    <row r="2312" spans="1:7" x14ac:dyDescent="0.2">
      <c r="A2312" s="259" t="s">
        <v>913</v>
      </c>
      <c r="B2312" s="259" t="s">
        <v>856</v>
      </c>
      <c r="C2312" s="259" t="s">
        <v>101</v>
      </c>
      <c r="D2312" s="259" t="s">
        <v>530</v>
      </c>
      <c r="E2312" s="259" t="str">
        <f t="shared" si="36"/>
        <v>K8100924304523132</v>
      </c>
      <c r="F2312" s="260">
        <v>0</v>
      </c>
      <c r="G2312" s="260">
        <v>0</v>
      </c>
    </row>
    <row r="2313" spans="1:7" x14ac:dyDescent="0.2">
      <c r="A2313" s="259" t="s">
        <v>913</v>
      </c>
      <c r="B2313" s="259" t="s">
        <v>856</v>
      </c>
      <c r="C2313" s="259" t="s">
        <v>101</v>
      </c>
      <c r="D2313" s="259" t="s">
        <v>510</v>
      </c>
      <c r="E2313" s="259" t="str">
        <f t="shared" si="36"/>
        <v>K8100924304523211</v>
      </c>
      <c r="F2313" s="260">
        <v>0</v>
      </c>
      <c r="G2313" s="260">
        <v>0</v>
      </c>
    </row>
    <row r="2314" spans="1:7" x14ac:dyDescent="0.2">
      <c r="A2314" s="259" t="s">
        <v>913</v>
      </c>
      <c r="B2314" s="259" t="s">
        <v>856</v>
      </c>
      <c r="C2314" s="259" t="s">
        <v>101</v>
      </c>
      <c r="D2314" s="259" t="s">
        <v>534</v>
      </c>
      <c r="E2314" s="259" t="str">
        <f t="shared" si="36"/>
        <v>K8100924304523221</v>
      </c>
      <c r="F2314" s="260">
        <v>0</v>
      </c>
      <c r="G2314" s="260">
        <v>0</v>
      </c>
    </row>
    <row r="2315" spans="1:7" x14ac:dyDescent="0.2">
      <c r="A2315" s="259" t="s">
        <v>913</v>
      </c>
      <c r="B2315" s="259" t="s">
        <v>856</v>
      </c>
      <c r="C2315" s="259" t="s">
        <v>101</v>
      </c>
      <c r="D2315" s="259" t="s">
        <v>511</v>
      </c>
      <c r="E2315" s="259" t="str">
        <f t="shared" si="36"/>
        <v>K8100924304523237</v>
      </c>
      <c r="F2315" s="260">
        <v>0</v>
      </c>
      <c r="G2315" s="260">
        <v>0</v>
      </c>
    </row>
    <row r="2316" spans="1:7" x14ac:dyDescent="0.2">
      <c r="A2316" s="259" t="s">
        <v>719</v>
      </c>
      <c r="B2316" s="259" t="s">
        <v>861</v>
      </c>
      <c r="C2316" s="259" t="s">
        <v>101</v>
      </c>
      <c r="D2316" s="259" t="s">
        <v>526</v>
      </c>
      <c r="E2316" s="259" t="str">
        <f t="shared" si="36"/>
        <v>T8101005204523111</v>
      </c>
      <c r="F2316" s="260">
        <v>6500</v>
      </c>
      <c r="G2316" s="260">
        <v>4464.2299999999996</v>
      </c>
    </row>
    <row r="2317" spans="1:7" x14ac:dyDescent="0.2">
      <c r="A2317" s="259" t="s">
        <v>719</v>
      </c>
      <c r="B2317" s="259" t="s">
        <v>861</v>
      </c>
      <c r="C2317" s="259" t="s">
        <v>101</v>
      </c>
      <c r="D2317" s="259" t="s">
        <v>530</v>
      </c>
      <c r="E2317" s="259" t="str">
        <f t="shared" si="36"/>
        <v>T8101005204523132</v>
      </c>
      <c r="F2317" s="260">
        <v>1140</v>
      </c>
      <c r="G2317" s="260">
        <v>513.92999999999995</v>
      </c>
    </row>
    <row r="2318" spans="1:7" x14ac:dyDescent="0.2">
      <c r="A2318" s="259" t="s">
        <v>719</v>
      </c>
      <c r="B2318" s="259" t="s">
        <v>861</v>
      </c>
      <c r="C2318" s="259" t="s">
        <v>101</v>
      </c>
      <c r="D2318" s="259" t="s">
        <v>510</v>
      </c>
      <c r="E2318" s="259" t="str">
        <f t="shared" si="36"/>
        <v>T8101005204523211</v>
      </c>
      <c r="F2318" s="260">
        <v>1140</v>
      </c>
      <c r="G2318" s="260">
        <v>170.62</v>
      </c>
    </row>
    <row r="2319" spans="1:7" x14ac:dyDescent="0.2">
      <c r="A2319" s="259" t="s">
        <v>719</v>
      </c>
      <c r="B2319" s="259" t="s">
        <v>861</v>
      </c>
      <c r="C2319" s="259" t="s">
        <v>101</v>
      </c>
      <c r="D2319" s="259" t="s">
        <v>534</v>
      </c>
      <c r="E2319" s="259" t="str">
        <f t="shared" si="36"/>
        <v>T8101005204523221</v>
      </c>
      <c r="F2319" s="260">
        <v>1140</v>
      </c>
      <c r="G2319" s="260">
        <v>77.97</v>
      </c>
    </row>
    <row r="2320" spans="1:7" x14ac:dyDescent="0.2">
      <c r="A2320" s="259" t="s">
        <v>719</v>
      </c>
      <c r="B2320" s="259" t="s">
        <v>861</v>
      </c>
      <c r="C2320" s="259" t="s">
        <v>101</v>
      </c>
      <c r="D2320" s="259" t="s">
        <v>539</v>
      </c>
      <c r="E2320" s="259" t="str">
        <f t="shared" si="36"/>
        <v>T8101005204523233</v>
      </c>
      <c r="F2320" s="260">
        <v>1280</v>
      </c>
      <c r="G2320" s="260">
        <v>0</v>
      </c>
    </row>
    <row r="2321" spans="1:7" x14ac:dyDescent="0.2">
      <c r="A2321" s="259" t="s">
        <v>719</v>
      </c>
      <c r="B2321" s="259" t="s">
        <v>861</v>
      </c>
      <c r="C2321" s="259" t="s">
        <v>101</v>
      </c>
      <c r="D2321" s="259" t="s">
        <v>511</v>
      </c>
      <c r="E2321" s="259" t="str">
        <f t="shared" si="36"/>
        <v>T8101005204523237</v>
      </c>
      <c r="F2321" s="260">
        <v>16400</v>
      </c>
      <c r="G2321" s="260">
        <v>0</v>
      </c>
    </row>
    <row r="2322" spans="1:7" x14ac:dyDescent="0.2">
      <c r="A2322" s="259" t="s">
        <v>871</v>
      </c>
      <c r="B2322" s="259" t="s">
        <v>862</v>
      </c>
      <c r="C2322" s="259" t="s">
        <v>872</v>
      </c>
      <c r="D2322" s="259" t="s">
        <v>876</v>
      </c>
      <c r="E2322" s="259" t="str">
        <f t="shared" si="36"/>
        <v>55988886323</v>
      </c>
      <c r="F2322" s="260">
        <v>0</v>
      </c>
      <c r="G2322" s="260">
        <v>-16273.12</v>
      </c>
    </row>
    <row r="2323" spans="1:7" x14ac:dyDescent="0.2">
      <c r="A2323" s="259" t="s">
        <v>913</v>
      </c>
      <c r="B2323" s="259" t="s">
        <v>862</v>
      </c>
      <c r="C2323" s="259" t="s">
        <v>101</v>
      </c>
      <c r="D2323" s="259" t="s">
        <v>526</v>
      </c>
      <c r="E2323" s="259" t="str">
        <f t="shared" si="36"/>
        <v>K81009255904523111</v>
      </c>
      <c r="F2323" s="260">
        <v>0</v>
      </c>
      <c r="G2323" s="260">
        <v>0</v>
      </c>
    </row>
    <row r="2324" spans="1:7" x14ac:dyDescent="0.2">
      <c r="A2324" s="259" t="s">
        <v>913</v>
      </c>
      <c r="B2324" s="259" t="s">
        <v>862</v>
      </c>
      <c r="C2324" s="259" t="s">
        <v>101</v>
      </c>
      <c r="D2324" s="259" t="s">
        <v>530</v>
      </c>
      <c r="E2324" s="259" t="str">
        <f t="shared" si="36"/>
        <v>K81009255904523132</v>
      </c>
      <c r="F2324" s="260">
        <v>0</v>
      </c>
      <c r="G2324" s="260">
        <v>0</v>
      </c>
    </row>
    <row r="2325" spans="1:7" x14ac:dyDescent="0.2">
      <c r="A2325" s="259" t="s">
        <v>913</v>
      </c>
      <c r="B2325" s="259" t="s">
        <v>862</v>
      </c>
      <c r="C2325" s="259" t="s">
        <v>101</v>
      </c>
      <c r="D2325" s="259" t="s">
        <v>510</v>
      </c>
      <c r="E2325" s="259" t="str">
        <f t="shared" si="36"/>
        <v>K81009255904523211</v>
      </c>
      <c r="F2325" s="260">
        <v>0</v>
      </c>
      <c r="G2325" s="260">
        <v>0</v>
      </c>
    </row>
    <row r="2326" spans="1:7" x14ac:dyDescent="0.2">
      <c r="A2326" s="259" t="s">
        <v>913</v>
      </c>
      <c r="B2326" s="259" t="s">
        <v>862</v>
      </c>
      <c r="C2326" s="259" t="s">
        <v>101</v>
      </c>
      <c r="D2326" s="259" t="s">
        <v>534</v>
      </c>
      <c r="E2326" s="259" t="str">
        <f t="shared" si="36"/>
        <v>K81009255904523221</v>
      </c>
      <c r="F2326" s="260">
        <v>0</v>
      </c>
      <c r="G2326" s="260">
        <v>0</v>
      </c>
    </row>
    <row r="2327" spans="1:7" x14ac:dyDescent="0.2">
      <c r="A2327" s="259" t="s">
        <v>913</v>
      </c>
      <c r="B2327" s="259" t="s">
        <v>862</v>
      </c>
      <c r="C2327" s="259" t="s">
        <v>101</v>
      </c>
      <c r="D2327" s="259" t="s">
        <v>511</v>
      </c>
      <c r="E2327" s="259" t="str">
        <f t="shared" si="36"/>
        <v>K81009255904523237</v>
      </c>
      <c r="F2327" s="260">
        <v>0</v>
      </c>
      <c r="G2327" s="260">
        <v>0</v>
      </c>
    </row>
    <row r="2328" spans="1:7" x14ac:dyDescent="0.2">
      <c r="A2328" s="259" t="s">
        <v>719</v>
      </c>
      <c r="B2328" s="259" t="s">
        <v>862</v>
      </c>
      <c r="C2328" s="259" t="s">
        <v>101</v>
      </c>
      <c r="D2328" s="259" t="s">
        <v>526</v>
      </c>
      <c r="E2328" s="259" t="str">
        <f t="shared" si="36"/>
        <v>T81010055904523111</v>
      </c>
      <c r="F2328" s="260">
        <v>26000</v>
      </c>
      <c r="G2328" s="260">
        <v>20094.509999999998</v>
      </c>
    </row>
    <row r="2329" spans="1:7" x14ac:dyDescent="0.2">
      <c r="A2329" s="259" t="s">
        <v>719</v>
      </c>
      <c r="B2329" s="259" t="s">
        <v>862</v>
      </c>
      <c r="C2329" s="259" t="s">
        <v>101</v>
      </c>
      <c r="D2329" s="259" t="s">
        <v>530</v>
      </c>
      <c r="E2329" s="259" t="str">
        <f t="shared" si="36"/>
        <v>T81010055904523132</v>
      </c>
      <c r="F2329" s="260">
        <v>4560</v>
      </c>
      <c r="G2329" s="260">
        <v>3234.2</v>
      </c>
    </row>
    <row r="2330" spans="1:7" x14ac:dyDescent="0.2">
      <c r="A2330" s="259" t="s">
        <v>719</v>
      </c>
      <c r="B2330" s="259" t="s">
        <v>862</v>
      </c>
      <c r="C2330" s="259" t="s">
        <v>101</v>
      </c>
      <c r="D2330" s="259" t="s">
        <v>510</v>
      </c>
      <c r="E2330" s="259" t="str">
        <f t="shared" si="36"/>
        <v>T81010055904523211</v>
      </c>
      <c r="F2330" s="260">
        <v>4560</v>
      </c>
      <c r="G2330" s="260">
        <v>682.48</v>
      </c>
    </row>
    <row r="2331" spans="1:7" x14ac:dyDescent="0.2">
      <c r="A2331" s="259" t="s">
        <v>719</v>
      </c>
      <c r="B2331" s="259" t="s">
        <v>862</v>
      </c>
      <c r="C2331" s="259" t="s">
        <v>101</v>
      </c>
      <c r="D2331" s="259" t="s">
        <v>534</v>
      </c>
      <c r="E2331" s="259" t="str">
        <f t="shared" si="36"/>
        <v>T81010055904523221</v>
      </c>
      <c r="F2331" s="260">
        <v>4560</v>
      </c>
      <c r="G2331" s="260">
        <v>311.77999999999997</v>
      </c>
    </row>
    <row r="2332" spans="1:7" x14ac:dyDescent="0.2">
      <c r="A2332" s="259" t="s">
        <v>719</v>
      </c>
      <c r="B2332" s="259" t="s">
        <v>862</v>
      </c>
      <c r="C2332" s="259" t="s">
        <v>101</v>
      </c>
      <c r="D2332" s="259" t="s">
        <v>539</v>
      </c>
      <c r="E2332" s="259" t="str">
        <f t="shared" si="36"/>
        <v>T81010055904523233</v>
      </c>
      <c r="F2332" s="260">
        <v>5120</v>
      </c>
      <c r="G2332" s="260">
        <v>0</v>
      </c>
    </row>
    <row r="2333" spans="1:7" x14ac:dyDescent="0.2">
      <c r="A2333" s="259" t="s">
        <v>719</v>
      </c>
      <c r="B2333" s="259" t="s">
        <v>862</v>
      </c>
      <c r="C2333" s="259" t="s">
        <v>101</v>
      </c>
      <c r="D2333" s="259" t="s">
        <v>511</v>
      </c>
      <c r="E2333" s="259" t="str">
        <f t="shared" si="36"/>
        <v>T81010055904523237</v>
      </c>
      <c r="F2333" s="260">
        <v>65600</v>
      </c>
      <c r="G2333" s="260">
        <v>0</v>
      </c>
    </row>
    <row r="2334" spans="1:7" x14ac:dyDescent="0.2">
      <c r="A2334" s="259" t="s">
        <v>718</v>
      </c>
      <c r="B2334" s="259" t="s">
        <v>864</v>
      </c>
      <c r="C2334" s="259" t="s">
        <v>101</v>
      </c>
      <c r="D2334" s="259" t="s">
        <v>539</v>
      </c>
      <c r="E2334" s="259" t="str">
        <f t="shared" si="36"/>
        <v>K81008656204523233</v>
      </c>
      <c r="F2334" s="260">
        <v>40000</v>
      </c>
      <c r="G2334" s="260">
        <v>0</v>
      </c>
    </row>
    <row r="2335" spans="1:7" x14ac:dyDescent="0.2">
      <c r="A2335" s="259" t="s">
        <v>718</v>
      </c>
      <c r="B2335" s="259" t="s">
        <v>864</v>
      </c>
      <c r="C2335" s="259" t="s">
        <v>101</v>
      </c>
      <c r="D2335" s="259" t="s">
        <v>846</v>
      </c>
      <c r="E2335" s="259" t="str">
        <f t="shared" si="36"/>
        <v>K81008656204524214</v>
      </c>
      <c r="F2335" s="260">
        <v>1030000</v>
      </c>
      <c r="G2335" s="260">
        <v>836993.47</v>
      </c>
    </row>
    <row r="2336" spans="1:7" x14ac:dyDescent="0.2">
      <c r="A2336" s="259" t="s">
        <v>752</v>
      </c>
      <c r="B2336" s="259" t="s">
        <v>811</v>
      </c>
      <c r="C2336" s="259" t="s">
        <v>101</v>
      </c>
      <c r="D2336" s="259" t="s">
        <v>538</v>
      </c>
      <c r="E2336" s="259" t="str">
        <f t="shared" si="36"/>
        <v>A9320021104523232</v>
      </c>
      <c r="F2336" s="260">
        <v>0</v>
      </c>
      <c r="G2336" s="260">
        <v>0</v>
      </c>
    </row>
    <row r="2337" spans="1:7" x14ac:dyDescent="0.2">
      <c r="A2337" s="259" t="s">
        <v>757</v>
      </c>
      <c r="B2337" s="259" t="s">
        <v>811</v>
      </c>
      <c r="C2337" s="259" t="s">
        <v>101</v>
      </c>
      <c r="D2337" s="259" t="s">
        <v>846</v>
      </c>
      <c r="E2337" s="259" t="str">
        <f t="shared" si="36"/>
        <v>K9320121104524214</v>
      </c>
      <c r="F2337" s="260">
        <v>3000000</v>
      </c>
      <c r="G2337" s="260">
        <v>0</v>
      </c>
    </row>
    <row r="2338" spans="1:7" x14ac:dyDescent="0.2">
      <c r="A2338" s="259" t="s">
        <v>871</v>
      </c>
      <c r="B2338" s="259" t="s">
        <v>856</v>
      </c>
      <c r="C2338" s="259" t="s">
        <v>872</v>
      </c>
      <c r="D2338" s="259" t="s">
        <v>893</v>
      </c>
      <c r="E2338" s="259" t="str">
        <f t="shared" si="36"/>
        <v>4388886421</v>
      </c>
      <c r="F2338" s="260">
        <v>0</v>
      </c>
      <c r="G2338" s="260">
        <v>-595500.05000000005</v>
      </c>
    </row>
    <row r="2339" spans="1:7" x14ac:dyDescent="0.2">
      <c r="A2339" s="259" t="s">
        <v>871</v>
      </c>
      <c r="B2339" s="259" t="s">
        <v>856</v>
      </c>
      <c r="C2339" s="259" t="s">
        <v>872</v>
      </c>
      <c r="D2339" s="259" t="s">
        <v>894</v>
      </c>
      <c r="E2339" s="259" t="str">
        <f t="shared" si="36"/>
        <v>4388886514</v>
      </c>
      <c r="F2339" s="260">
        <v>0</v>
      </c>
      <c r="G2339" s="260">
        <v>-2312746.0499999998</v>
      </c>
    </row>
    <row r="2340" spans="1:7" x14ac:dyDescent="0.2">
      <c r="A2340" s="259" t="s">
        <v>751</v>
      </c>
      <c r="B2340" s="259" t="s">
        <v>856</v>
      </c>
      <c r="C2340" s="259" t="s">
        <v>101</v>
      </c>
      <c r="D2340" s="259" t="s">
        <v>526</v>
      </c>
      <c r="E2340" s="259" t="str">
        <f t="shared" si="36"/>
        <v>A9320014304523111</v>
      </c>
      <c r="F2340" s="260">
        <v>720000</v>
      </c>
      <c r="G2340" s="260">
        <v>368634.27</v>
      </c>
    </row>
    <row r="2341" spans="1:7" x14ac:dyDescent="0.2">
      <c r="A2341" s="259" t="s">
        <v>751</v>
      </c>
      <c r="B2341" s="259" t="s">
        <v>856</v>
      </c>
      <c r="C2341" s="259" t="s">
        <v>101</v>
      </c>
      <c r="D2341" s="259" t="s">
        <v>887</v>
      </c>
      <c r="E2341" s="259" t="str">
        <f t="shared" si="36"/>
        <v>A9320014304523112</v>
      </c>
      <c r="F2341" s="260">
        <v>5000</v>
      </c>
      <c r="G2341" s="260">
        <v>3760.01</v>
      </c>
    </row>
    <row r="2342" spans="1:7" x14ac:dyDescent="0.2">
      <c r="A2342" s="259" t="s">
        <v>751</v>
      </c>
      <c r="B2342" s="259" t="s">
        <v>856</v>
      </c>
      <c r="C2342" s="259" t="s">
        <v>101</v>
      </c>
      <c r="D2342" s="259" t="s">
        <v>529</v>
      </c>
      <c r="E2342" s="259" t="str">
        <f t="shared" si="36"/>
        <v>A9320014304523121</v>
      </c>
      <c r="F2342" s="260">
        <v>120000</v>
      </c>
      <c r="G2342" s="260">
        <v>52616.92</v>
      </c>
    </row>
    <row r="2343" spans="1:7" x14ac:dyDescent="0.2">
      <c r="A2343" s="259" t="s">
        <v>751</v>
      </c>
      <c r="B2343" s="259" t="s">
        <v>856</v>
      </c>
      <c r="C2343" s="259" t="s">
        <v>101</v>
      </c>
      <c r="D2343" s="259" t="s">
        <v>530</v>
      </c>
      <c r="E2343" s="259" t="str">
        <f t="shared" si="36"/>
        <v>A9320014304523132</v>
      </c>
      <c r="F2343" s="260">
        <v>120000</v>
      </c>
      <c r="G2343" s="260">
        <v>60952.65</v>
      </c>
    </row>
    <row r="2344" spans="1:7" x14ac:dyDescent="0.2">
      <c r="A2344" s="259" t="s">
        <v>751</v>
      </c>
      <c r="B2344" s="259" t="s">
        <v>856</v>
      </c>
      <c r="C2344" s="259" t="s">
        <v>101</v>
      </c>
      <c r="D2344" s="259" t="s">
        <v>510</v>
      </c>
      <c r="E2344" s="259" t="str">
        <f t="shared" si="36"/>
        <v>A9320014304523211</v>
      </c>
      <c r="F2344" s="260">
        <v>40000</v>
      </c>
      <c r="G2344" s="260">
        <v>12525.7</v>
      </c>
    </row>
    <row r="2345" spans="1:7" x14ac:dyDescent="0.2">
      <c r="A2345" s="259" t="s">
        <v>751</v>
      </c>
      <c r="B2345" s="259" t="s">
        <v>856</v>
      </c>
      <c r="C2345" s="259" t="s">
        <v>101</v>
      </c>
      <c r="D2345" s="259" t="s">
        <v>531</v>
      </c>
      <c r="E2345" s="259" t="str">
        <f t="shared" si="36"/>
        <v>A9320014304523212</v>
      </c>
      <c r="F2345" s="260">
        <v>15000</v>
      </c>
      <c r="G2345" s="260">
        <v>7165.57</v>
      </c>
    </row>
    <row r="2346" spans="1:7" x14ac:dyDescent="0.2">
      <c r="A2346" s="259" t="s">
        <v>751</v>
      </c>
      <c r="B2346" s="259" t="s">
        <v>856</v>
      </c>
      <c r="C2346" s="259" t="s">
        <v>101</v>
      </c>
      <c r="D2346" s="259" t="s">
        <v>532</v>
      </c>
      <c r="E2346" s="259" t="str">
        <f t="shared" si="36"/>
        <v>A9320014304523213</v>
      </c>
      <c r="F2346" s="260">
        <v>5000</v>
      </c>
      <c r="G2346" s="260">
        <v>3596.45</v>
      </c>
    </row>
    <row r="2347" spans="1:7" x14ac:dyDescent="0.2">
      <c r="A2347" s="259" t="s">
        <v>751</v>
      </c>
      <c r="B2347" s="259" t="s">
        <v>856</v>
      </c>
      <c r="C2347" s="259" t="s">
        <v>101</v>
      </c>
      <c r="D2347" s="259" t="s">
        <v>533</v>
      </c>
      <c r="E2347" s="259" t="str">
        <f t="shared" si="36"/>
        <v>A9320014304523214</v>
      </c>
      <c r="F2347" s="260">
        <v>2000</v>
      </c>
      <c r="G2347" s="260">
        <v>0</v>
      </c>
    </row>
    <row r="2348" spans="1:7" x14ac:dyDescent="0.2">
      <c r="A2348" s="259" t="s">
        <v>751</v>
      </c>
      <c r="B2348" s="259" t="s">
        <v>856</v>
      </c>
      <c r="C2348" s="259" t="s">
        <v>101</v>
      </c>
      <c r="D2348" s="259" t="s">
        <v>534</v>
      </c>
      <c r="E2348" s="259" t="str">
        <f t="shared" si="36"/>
        <v>A9320014304523221</v>
      </c>
      <c r="F2348" s="260">
        <v>25000</v>
      </c>
      <c r="G2348" s="260">
        <v>9357.08</v>
      </c>
    </row>
    <row r="2349" spans="1:7" x14ac:dyDescent="0.2">
      <c r="A2349" s="259" t="s">
        <v>751</v>
      </c>
      <c r="B2349" s="259" t="s">
        <v>856</v>
      </c>
      <c r="C2349" s="259" t="s">
        <v>101</v>
      </c>
      <c r="D2349" s="259" t="s">
        <v>535</v>
      </c>
      <c r="E2349" s="259" t="str">
        <f t="shared" si="36"/>
        <v>A9320014304523223</v>
      </c>
      <c r="F2349" s="260">
        <v>100000</v>
      </c>
      <c r="G2349" s="260">
        <v>56965.26</v>
      </c>
    </row>
    <row r="2350" spans="1:7" x14ac:dyDescent="0.2">
      <c r="A2350" s="259" t="s">
        <v>751</v>
      </c>
      <c r="B2350" s="259" t="s">
        <v>856</v>
      </c>
      <c r="C2350" s="259" t="s">
        <v>101</v>
      </c>
      <c r="D2350" s="259" t="s">
        <v>536</v>
      </c>
      <c r="E2350" s="259" t="str">
        <f t="shared" si="36"/>
        <v>A9320014304523225</v>
      </c>
      <c r="F2350" s="260">
        <v>3000</v>
      </c>
      <c r="G2350" s="260">
        <v>17408.63</v>
      </c>
    </row>
    <row r="2351" spans="1:7" x14ac:dyDescent="0.2">
      <c r="A2351" s="259" t="s">
        <v>751</v>
      </c>
      <c r="B2351" s="259" t="s">
        <v>856</v>
      </c>
      <c r="C2351" s="259" t="s">
        <v>101</v>
      </c>
      <c r="D2351" s="259" t="s">
        <v>571</v>
      </c>
      <c r="E2351" s="259" t="str">
        <f t="shared" si="36"/>
        <v>A9320014304523227</v>
      </c>
      <c r="F2351" s="260">
        <v>3000</v>
      </c>
      <c r="G2351" s="260">
        <v>2320.5</v>
      </c>
    </row>
    <row r="2352" spans="1:7" x14ac:dyDescent="0.2">
      <c r="A2352" s="259" t="s">
        <v>751</v>
      </c>
      <c r="B2352" s="259" t="s">
        <v>856</v>
      </c>
      <c r="C2352" s="259" t="s">
        <v>101</v>
      </c>
      <c r="D2352" s="259" t="s">
        <v>537</v>
      </c>
      <c r="E2352" s="259" t="str">
        <f t="shared" si="36"/>
        <v>A9320014304523231</v>
      </c>
      <c r="F2352" s="260">
        <v>25000</v>
      </c>
      <c r="G2352" s="260">
        <v>10198.530000000001</v>
      </c>
    </row>
    <row r="2353" spans="1:7" x14ac:dyDescent="0.2">
      <c r="A2353" s="259" t="s">
        <v>751</v>
      </c>
      <c r="B2353" s="259" t="s">
        <v>856</v>
      </c>
      <c r="C2353" s="259" t="s">
        <v>101</v>
      </c>
      <c r="D2353" s="259" t="s">
        <v>538</v>
      </c>
      <c r="E2353" s="259" t="str">
        <f t="shared" si="36"/>
        <v>A9320014304523232</v>
      </c>
      <c r="F2353" s="260">
        <v>170000</v>
      </c>
      <c r="G2353" s="260">
        <v>92333.39</v>
      </c>
    </row>
    <row r="2354" spans="1:7" x14ac:dyDescent="0.2">
      <c r="A2354" s="259" t="s">
        <v>751</v>
      </c>
      <c r="B2354" s="259" t="s">
        <v>856</v>
      </c>
      <c r="C2354" s="259" t="s">
        <v>101</v>
      </c>
      <c r="D2354" s="259" t="s">
        <v>539</v>
      </c>
      <c r="E2354" s="259" t="str">
        <f t="shared" si="36"/>
        <v>A9320014304523233</v>
      </c>
      <c r="F2354" s="260">
        <v>70000</v>
      </c>
      <c r="G2354" s="260">
        <v>68706.31</v>
      </c>
    </row>
    <row r="2355" spans="1:7" x14ac:dyDescent="0.2">
      <c r="A2355" s="259" t="s">
        <v>751</v>
      </c>
      <c r="B2355" s="259" t="s">
        <v>856</v>
      </c>
      <c r="C2355" s="259" t="s">
        <v>101</v>
      </c>
      <c r="D2355" s="259" t="s">
        <v>540</v>
      </c>
      <c r="E2355" s="259" t="str">
        <f t="shared" si="36"/>
        <v>A9320014304523234</v>
      </c>
      <c r="F2355" s="260">
        <v>120000</v>
      </c>
      <c r="G2355" s="260">
        <v>40297.230000000003</v>
      </c>
    </row>
    <row r="2356" spans="1:7" x14ac:dyDescent="0.2">
      <c r="A2356" s="259" t="s">
        <v>751</v>
      </c>
      <c r="B2356" s="259" t="s">
        <v>856</v>
      </c>
      <c r="C2356" s="259" t="s">
        <v>101</v>
      </c>
      <c r="D2356" s="259" t="s">
        <v>541</v>
      </c>
      <c r="E2356" s="259" t="str">
        <f t="shared" si="36"/>
        <v>A9320014304523235</v>
      </c>
      <c r="F2356" s="260">
        <v>350000</v>
      </c>
      <c r="G2356" s="260">
        <v>231709.11</v>
      </c>
    </row>
    <row r="2357" spans="1:7" x14ac:dyDescent="0.2">
      <c r="A2357" s="259" t="s">
        <v>751</v>
      </c>
      <c r="B2357" s="259" t="s">
        <v>856</v>
      </c>
      <c r="C2357" s="259" t="s">
        <v>101</v>
      </c>
      <c r="D2357" s="259" t="s">
        <v>511</v>
      </c>
      <c r="E2357" s="259" t="str">
        <f t="shared" si="36"/>
        <v>A9320014304523237</v>
      </c>
      <c r="F2357" s="260">
        <v>200000</v>
      </c>
      <c r="G2357" s="260">
        <v>109611.29</v>
      </c>
    </row>
    <row r="2358" spans="1:7" x14ac:dyDescent="0.2">
      <c r="A2358" s="259" t="s">
        <v>751</v>
      </c>
      <c r="B2358" s="259" t="s">
        <v>856</v>
      </c>
      <c r="C2358" s="259" t="s">
        <v>101</v>
      </c>
      <c r="D2358" s="259" t="s">
        <v>543</v>
      </c>
      <c r="E2358" s="259" t="str">
        <f t="shared" si="36"/>
        <v>A9320014304523238</v>
      </c>
      <c r="F2358" s="260">
        <v>10000</v>
      </c>
      <c r="G2358" s="260">
        <v>0</v>
      </c>
    </row>
    <row r="2359" spans="1:7" x14ac:dyDescent="0.2">
      <c r="A2359" s="259" t="s">
        <v>751</v>
      </c>
      <c r="B2359" s="259" t="s">
        <v>856</v>
      </c>
      <c r="C2359" s="259" t="s">
        <v>101</v>
      </c>
      <c r="D2359" s="259" t="s">
        <v>544</v>
      </c>
      <c r="E2359" s="259" t="str">
        <f t="shared" si="36"/>
        <v>A9320014304523239</v>
      </c>
      <c r="F2359" s="260">
        <v>200000</v>
      </c>
      <c r="G2359" s="260">
        <v>138571.57</v>
      </c>
    </row>
    <row r="2360" spans="1:7" x14ac:dyDescent="0.2">
      <c r="A2360" s="259" t="s">
        <v>751</v>
      </c>
      <c r="B2360" s="259" t="s">
        <v>856</v>
      </c>
      <c r="C2360" s="259" t="s">
        <v>101</v>
      </c>
      <c r="D2360" s="259" t="s">
        <v>546</v>
      </c>
      <c r="E2360" s="259" t="str">
        <f t="shared" si="36"/>
        <v>A9320014304523291</v>
      </c>
      <c r="F2360" s="260">
        <v>50000</v>
      </c>
      <c r="G2360" s="260">
        <v>21318.06</v>
      </c>
    </row>
    <row r="2361" spans="1:7" x14ac:dyDescent="0.2">
      <c r="A2361" s="259" t="s">
        <v>751</v>
      </c>
      <c r="B2361" s="259" t="s">
        <v>856</v>
      </c>
      <c r="C2361" s="259" t="s">
        <v>101</v>
      </c>
      <c r="D2361" s="259" t="s">
        <v>547</v>
      </c>
      <c r="E2361" s="259" t="str">
        <f t="shared" si="36"/>
        <v>A9320014304523292</v>
      </c>
      <c r="F2361" s="260">
        <v>35000</v>
      </c>
      <c r="G2361" s="260">
        <v>22508.99</v>
      </c>
    </row>
    <row r="2362" spans="1:7" x14ac:dyDescent="0.2">
      <c r="A2362" s="259" t="s">
        <v>751</v>
      </c>
      <c r="B2362" s="259" t="s">
        <v>856</v>
      </c>
      <c r="C2362" s="259" t="s">
        <v>101</v>
      </c>
      <c r="D2362" s="259" t="s">
        <v>548</v>
      </c>
      <c r="E2362" s="259" t="str">
        <f t="shared" si="36"/>
        <v>A9320014304523293</v>
      </c>
      <c r="F2362" s="260">
        <v>20000</v>
      </c>
      <c r="G2362" s="260">
        <v>4075.2</v>
      </c>
    </row>
    <row r="2363" spans="1:7" x14ac:dyDescent="0.2">
      <c r="A2363" s="259" t="s">
        <v>751</v>
      </c>
      <c r="B2363" s="259" t="s">
        <v>856</v>
      </c>
      <c r="C2363" s="259" t="s">
        <v>101</v>
      </c>
      <c r="D2363" s="259" t="s">
        <v>818</v>
      </c>
      <c r="E2363" s="259" t="str">
        <f t="shared" si="36"/>
        <v>A9320014304523294</v>
      </c>
      <c r="F2363" s="260">
        <v>20000</v>
      </c>
      <c r="G2363" s="260">
        <v>36060.769999999997</v>
      </c>
    </row>
    <row r="2364" spans="1:7" x14ac:dyDescent="0.2">
      <c r="A2364" s="259" t="s">
        <v>751</v>
      </c>
      <c r="B2364" s="259" t="s">
        <v>856</v>
      </c>
      <c r="C2364" s="259" t="s">
        <v>101</v>
      </c>
      <c r="D2364" s="259" t="s">
        <v>549</v>
      </c>
      <c r="E2364" s="259" t="str">
        <f t="shared" si="36"/>
        <v>A9320014304523295</v>
      </c>
      <c r="F2364" s="260">
        <v>3000</v>
      </c>
      <c r="G2364" s="260">
        <v>2620.6999999999998</v>
      </c>
    </row>
    <row r="2365" spans="1:7" x14ac:dyDescent="0.2">
      <c r="A2365" s="259" t="s">
        <v>751</v>
      </c>
      <c r="B2365" s="259" t="s">
        <v>856</v>
      </c>
      <c r="C2365" s="259" t="s">
        <v>101</v>
      </c>
      <c r="D2365" s="259" t="s">
        <v>812</v>
      </c>
      <c r="E2365" s="259" t="str">
        <f t="shared" si="36"/>
        <v>A9320014304523296</v>
      </c>
      <c r="F2365" s="260">
        <v>1000</v>
      </c>
      <c r="G2365" s="260">
        <v>0</v>
      </c>
    </row>
    <row r="2366" spans="1:7" x14ac:dyDescent="0.2">
      <c r="A2366" s="259" t="s">
        <v>751</v>
      </c>
      <c r="B2366" s="259" t="s">
        <v>856</v>
      </c>
      <c r="C2366" s="259" t="s">
        <v>101</v>
      </c>
      <c r="D2366" s="259" t="s">
        <v>550</v>
      </c>
      <c r="E2366" s="259" t="str">
        <f t="shared" si="36"/>
        <v>A9320014304523299</v>
      </c>
      <c r="F2366" s="260">
        <v>20000</v>
      </c>
      <c r="G2366" s="260">
        <v>0</v>
      </c>
    </row>
    <row r="2367" spans="1:7" x14ac:dyDescent="0.2">
      <c r="A2367" s="259" t="s">
        <v>751</v>
      </c>
      <c r="B2367" s="259" t="s">
        <v>856</v>
      </c>
      <c r="C2367" s="259" t="s">
        <v>101</v>
      </c>
      <c r="D2367" s="259" t="s">
        <v>551</v>
      </c>
      <c r="E2367" s="259" t="str">
        <f t="shared" si="36"/>
        <v>A9320014304523431</v>
      </c>
      <c r="F2367" s="260">
        <v>1000</v>
      </c>
      <c r="G2367" s="260">
        <v>458.85</v>
      </c>
    </row>
    <row r="2368" spans="1:7" x14ac:dyDescent="0.2">
      <c r="A2368" s="259" t="s">
        <v>751</v>
      </c>
      <c r="B2368" s="259" t="s">
        <v>856</v>
      </c>
      <c r="C2368" s="259" t="s">
        <v>101</v>
      </c>
      <c r="D2368" s="259" t="s">
        <v>813</v>
      </c>
      <c r="E2368" s="259" t="str">
        <f t="shared" si="36"/>
        <v>A9320014304523433</v>
      </c>
      <c r="F2368" s="260">
        <v>1000</v>
      </c>
      <c r="G2368" s="260">
        <v>0.45</v>
      </c>
    </row>
    <row r="2369" spans="1:7" x14ac:dyDescent="0.2">
      <c r="A2369" s="259" t="s">
        <v>751</v>
      </c>
      <c r="B2369" s="259" t="s">
        <v>856</v>
      </c>
      <c r="C2369" s="259" t="s">
        <v>101</v>
      </c>
      <c r="D2369" s="259" t="s">
        <v>819</v>
      </c>
      <c r="E2369" s="259" t="str">
        <f t="shared" si="36"/>
        <v>A9320014304523434</v>
      </c>
      <c r="F2369" s="260">
        <v>1000</v>
      </c>
      <c r="G2369" s="260">
        <v>0</v>
      </c>
    </row>
    <row r="2370" spans="1:7" x14ac:dyDescent="0.2">
      <c r="A2370" s="259" t="s">
        <v>751</v>
      </c>
      <c r="B2370" s="259" t="s">
        <v>856</v>
      </c>
      <c r="C2370" s="259" t="s">
        <v>101</v>
      </c>
      <c r="D2370" s="259" t="s">
        <v>820</v>
      </c>
      <c r="E2370" s="259" t="str">
        <f t="shared" si="36"/>
        <v>A9320014304523721</v>
      </c>
      <c r="F2370" s="260">
        <v>7000</v>
      </c>
      <c r="G2370" s="260">
        <v>4560</v>
      </c>
    </row>
    <row r="2371" spans="1:7" x14ac:dyDescent="0.2">
      <c r="A2371" s="259" t="s">
        <v>751</v>
      </c>
      <c r="B2371" s="259" t="s">
        <v>856</v>
      </c>
      <c r="C2371" s="259" t="s">
        <v>101</v>
      </c>
      <c r="D2371" s="259" t="s">
        <v>832</v>
      </c>
      <c r="E2371" s="259" t="str">
        <f t="shared" ref="E2371:E2434" si="37">CONCATENATE(A2371,B2371,C2371,D2371)</f>
        <v>A9320014304523811</v>
      </c>
      <c r="F2371" s="260">
        <v>0</v>
      </c>
      <c r="G2371" s="260">
        <v>0</v>
      </c>
    </row>
    <row r="2372" spans="1:7" x14ac:dyDescent="0.2">
      <c r="A2372" s="259" t="s">
        <v>752</v>
      </c>
      <c r="B2372" s="259" t="s">
        <v>856</v>
      </c>
      <c r="C2372" s="259" t="s">
        <v>101</v>
      </c>
      <c r="D2372" s="259" t="s">
        <v>538</v>
      </c>
      <c r="E2372" s="259" t="str">
        <f t="shared" si="37"/>
        <v>A9320024304523232</v>
      </c>
      <c r="F2372" s="260">
        <v>130000</v>
      </c>
      <c r="G2372" s="260">
        <v>52513.61</v>
      </c>
    </row>
    <row r="2373" spans="1:7" x14ac:dyDescent="0.2">
      <c r="A2373" s="259" t="s">
        <v>752</v>
      </c>
      <c r="B2373" s="259" t="s">
        <v>856</v>
      </c>
      <c r="C2373" s="259" t="s">
        <v>101</v>
      </c>
      <c r="D2373" s="259" t="s">
        <v>888</v>
      </c>
      <c r="E2373" s="259" t="str">
        <f t="shared" si="37"/>
        <v>A9320024304524124</v>
      </c>
      <c r="F2373" s="260">
        <v>500000</v>
      </c>
      <c r="G2373" s="260">
        <v>0</v>
      </c>
    </row>
    <row r="2374" spans="1:7" x14ac:dyDescent="0.2">
      <c r="A2374" s="259" t="s">
        <v>752</v>
      </c>
      <c r="B2374" s="259" t="s">
        <v>856</v>
      </c>
      <c r="C2374" s="259" t="s">
        <v>101</v>
      </c>
      <c r="D2374" s="259" t="s">
        <v>503</v>
      </c>
      <c r="E2374" s="259" t="str">
        <f t="shared" si="37"/>
        <v>A9320024304524126</v>
      </c>
      <c r="F2374" s="260">
        <v>350000</v>
      </c>
      <c r="G2374" s="260">
        <v>88387.5</v>
      </c>
    </row>
    <row r="2375" spans="1:7" x14ac:dyDescent="0.2">
      <c r="A2375" s="259" t="s">
        <v>752</v>
      </c>
      <c r="B2375" s="259" t="s">
        <v>856</v>
      </c>
      <c r="C2375" s="259" t="s">
        <v>101</v>
      </c>
      <c r="D2375" s="259" t="s">
        <v>891</v>
      </c>
      <c r="E2375" s="259" t="str">
        <f t="shared" si="37"/>
        <v>A9320024304524212</v>
      </c>
      <c r="F2375" s="260">
        <v>400000</v>
      </c>
      <c r="G2375" s="260">
        <v>24180</v>
      </c>
    </row>
    <row r="2376" spans="1:7" x14ac:dyDescent="0.2">
      <c r="A2376" s="259" t="s">
        <v>752</v>
      </c>
      <c r="B2376" s="259" t="s">
        <v>856</v>
      </c>
      <c r="C2376" s="259" t="s">
        <v>101</v>
      </c>
      <c r="D2376" s="259" t="s">
        <v>846</v>
      </c>
      <c r="E2376" s="259" t="str">
        <f t="shared" si="37"/>
        <v>A9320024304524214</v>
      </c>
      <c r="F2376" s="260">
        <v>400000</v>
      </c>
      <c r="G2376" s="260">
        <v>263691.83</v>
      </c>
    </row>
    <row r="2377" spans="1:7" x14ac:dyDescent="0.2">
      <c r="A2377" s="259" t="s">
        <v>752</v>
      </c>
      <c r="B2377" s="259" t="s">
        <v>856</v>
      </c>
      <c r="C2377" s="259" t="s">
        <v>101</v>
      </c>
      <c r="D2377" s="259" t="s">
        <v>552</v>
      </c>
      <c r="E2377" s="259" t="str">
        <f t="shared" si="37"/>
        <v>A9320024304524221</v>
      </c>
      <c r="F2377" s="260">
        <v>25000</v>
      </c>
      <c r="G2377" s="260">
        <v>15527.5</v>
      </c>
    </row>
    <row r="2378" spans="1:7" x14ac:dyDescent="0.2">
      <c r="A2378" s="259" t="s">
        <v>752</v>
      </c>
      <c r="B2378" s="259" t="s">
        <v>856</v>
      </c>
      <c r="C2378" s="259" t="s">
        <v>101</v>
      </c>
      <c r="D2378" s="259" t="s">
        <v>559</v>
      </c>
      <c r="E2378" s="259" t="str">
        <f t="shared" si="37"/>
        <v>A9320024304524222</v>
      </c>
      <c r="F2378" s="260">
        <v>10000</v>
      </c>
      <c r="G2378" s="260">
        <v>5083.13</v>
      </c>
    </row>
    <row r="2379" spans="1:7" x14ac:dyDescent="0.2">
      <c r="A2379" s="259" t="s">
        <v>752</v>
      </c>
      <c r="B2379" s="259" t="s">
        <v>856</v>
      </c>
      <c r="C2379" s="259" t="s">
        <v>101</v>
      </c>
      <c r="D2379" s="259" t="s">
        <v>822</v>
      </c>
      <c r="E2379" s="259" t="str">
        <f t="shared" si="37"/>
        <v>A9320024304524223</v>
      </c>
      <c r="F2379" s="260">
        <v>10000</v>
      </c>
      <c r="G2379" s="260">
        <v>35390</v>
      </c>
    </row>
    <row r="2380" spans="1:7" x14ac:dyDescent="0.2">
      <c r="A2380" s="259" t="s">
        <v>752</v>
      </c>
      <c r="B2380" s="259" t="s">
        <v>856</v>
      </c>
      <c r="C2380" s="259" t="s">
        <v>101</v>
      </c>
      <c r="D2380" s="259" t="s">
        <v>824</v>
      </c>
      <c r="E2380" s="259" t="str">
        <f t="shared" si="37"/>
        <v>A9320024304524227</v>
      </c>
      <c r="F2380" s="260">
        <v>2000</v>
      </c>
      <c r="G2380" s="260">
        <v>0</v>
      </c>
    </row>
    <row r="2381" spans="1:7" x14ac:dyDescent="0.2">
      <c r="A2381" s="259" t="s">
        <v>752</v>
      </c>
      <c r="B2381" s="259" t="s">
        <v>856</v>
      </c>
      <c r="C2381" s="259" t="s">
        <v>101</v>
      </c>
      <c r="D2381" s="259" t="s">
        <v>563</v>
      </c>
      <c r="E2381" s="259" t="str">
        <f t="shared" si="37"/>
        <v>A9320024304524231</v>
      </c>
      <c r="F2381" s="260">
        <v>40000</v>
      </c>
      <c r="G2381" s="260">
        <v>0</v>
      </c>
    </row>
    <row r="2382" spans="1:7" x14ac:dyDescent="0.2">
      <c r="A2382" s="259" t="s">
        <v>752</v>
      </c>
      <c r="B2382" s="259" t="s">
        <v>856</v>
      </c>
      <c r="C2382" s="259" t="s">
        <v>101</v>
      </c>
      <c r="D2382" s="259" t="s">
        <v>560</v>
      </c>
      <c r="E2382" s="259" t="str">
        <f t="shared" si="37"/>
        <v>A9320024304524262</v>
      </c>
      <c r="F2382" s="260">
        <v>5000</v>
      </c>
      <c r="G2382" s="260">
        <v>8750</v>
      </c>
    </row>
    <row r="2383" spans="1:7" x14ac:dyDescent="0.2">
      <c r="A2383" s="259" t="s">
        <v>753</v>
      </c>
      <c r="B2383" s="259" t="s">
        <v>856</v>
      </c>
      <c r="C2383" s="259" t="s">
        <v>101</v>
      </c>
      <c r="D2383" s="259" t="s">
        <v>526</v>
      </c>
      <c r="E2383" s="259" t="str">
        <f t="shared" si="37"/>
        <v>K9320074304523111</v>
      </c>
      <c r="F2383" s="260">
        <v>6000</v>
      </c>
      <c r="G2383" s="260">
        <v>3185.64</v>
      </c>
    </row>
    <row r="2384" spans="1:7" x14ac:dyDescent="0.2">
      <c r="A2384" s="259" t="s">
        <v>753</v>
      </c>
      <c r="B2384" s="259" t="s">
        <v>856</v>
      </c>
      <c r="C2384" s="259" t="s">
        <v>101</v>
      </c>
      <c r="D2384" s="259" t="s">
        <v>530</v>
      </c>
      <c r="E2384" s="259" t="str">
        <f t="shared" si="37"/>
        <v>K9320074304523132</v>
      </c>
      <c r="F2384" s="260">
        <v>1000</v>
      </c>
      <c r="G2384" s="260">
        <v>487.64</v>
      </c>
    </row>
    <row r="2385" spans="1:7" x14ac:dyDescent="0.2">
      <c r="A2385" s="259" t="s">
        <v>753</v>
      </c>
      <c r="B2385" s="259" t="s">
        <v>856</v>
      </c>
      <c r="C2385" s="259" t="s">
        <v>101</v>
      </c>
      <c r="D2385" s="259" t="s">
        <v>510</v>
      </c>
      <c r="E2385" s="259" t="str">
        <f t="shared" si="37"/>
        <v>K9320074304523211</v>
      </c>
      <c r="F2385" s="260">
        <v>2000</v>
      </c>
      <c r="G2385" s="260">
        <v>1292.6600000000001</v>
      </c>
    </row>
    <row r="2386" spans="1:7" x14ac:dyDescent="0.2">
      <c r="A2386" s="259" t="s">
        <v>753</v>
      </c>
      <c r="B2386" s="259" t="s">
        <v>856</v>
      </c>
      <c r="C2386" s="259" t="s">
        <v>101</v>
      </c>
      <c r="D2386" s="259" t="s">
        <v>539</v>
      </c>
      <c r="E2386" s="259" t="str">
        <f t="shared" si="37"/>
        <v>K9320074304523233</v>
      </c>
      <c r="F2386" s="260">
        <v>2000</v>
      </c>
      <c r="G2386" s="260">
        <v>21.72</v>
      </c>
    </row>
    <row r="2387" spans="1:7" x14ac:dyDescent="0.2">
      <c r="A2387" s="259" t="s">
        <v>753</v>
      </c>
      <c r="B2387" s="259" t="s">
        <v>856</v>
      </c>
      <c r="C2387" s="259" t="s">
        <v>101</v>
      </c>
      <c r="D2387" s="259" t="s">
        <v>511</v>
      </c>
      <c r="E2387" s="259" t="str">
        <f t="shared" si="37"/>
        <v>K9320074304523237</v>
      </c>
      <c r="F2387" s="260">
        <v>54000</v>
      </c>
      <c r="G2387" s="260">
        <v>0</v>
      </c>
    </row>
    <row r="2388" spans="1:7" x14ac:dyDescent="0.2">
      <c r="A2388" s="259" t="s">
        <v>753</v>
      </c>
      <c r="B2388" s="259" t="s">
        <v>856</v>
      </c>
      <c r="C2388" s="259" t="s">
        <v>101</v>
      </c>
      <c r="D2388" s="259" t="s">
        <v>552</v>
      </c>
      <c r="E2388" s="259" t="str">
        <f t="shared" si="37"/>
        <v>K9320074304524221</v>
      </c>
      <c r="F2388" s="260">
        <v>34000</v>
      </c>
      <c r="G2388" s="260">
        <v>13825</v>
      </c>
    </row>
    <row r="2389" spans="1:7" x14ac:dyDescent="0.2">
      <c r="A2389" s="259" t="s">
        <v>753</v>
      </c>
      <c r="B2389" s="259" t="s">
        <v>856</v>
      </c>
      <c r="C2389" s="259" t="s">
        <v>101</v>
      </c>
      <c r="D2389" s="259" t="s">
        <v>560</v>
      </c>
      <c r="E2389" s="259" t="str">
        <f t="shared" si="37"/>
        <v>K9320074304524262</v>
      </c>
      <c r="F2389" s="260">
        <v>2500</v>
      </c>
      <c r="G2389" s="260">
        <v>0</v>
      </c>
    </row>
    <row r="2390" spans="1:7" x14ac:dyDescent="0.2">
      <c r="A2390" s="259" t="s">
        <v>754</v>
      </c>
      <c r="B2390" s="259" t="s">
        <v>856</v>
      </c>
      <c r="C2390" s="259" t="s">
        <v>101</v>
      </c>
      <c r="D2390" s="259" t="s">
        <v>526</v>
      </c>
      <c r="E2390" s="259" t="str">
        <f t="shared" si="37"/>
        <v>K9320094304523111</v>
      </c>
      <c r="F2390" s="260">
        <v>3700</v>
      </c>
      <c r="G2390" s="260">
        <v>2198.37</v>
      </c>
    </row>
    <row r="2391" spans="1:7" x14ac:dyDescent="0.2">
      <c r="A2391" s="259" t="s">
        <v>754</v>
      </c>
      <c r="B2391" s="259" t="s">
        <v>856</v>
      </c>
      <c r="C2391" s="259" t="s">
        <v>101</v>
      </c>
      <c r="D2391" s="259" t="s">
        <v>530</v>
      </c>
      <c r="E2391" s="259" t="str">
        <f t="shared" si="37"/>
        <v>K9320094304523132</v>
      </c>
      <c r="F2391" s="260">
        <v>700</v>
      </c>
      <c r="G2391" s="260">
        <v>355.29</v>
      </c>
    </row>
    <row r="2392" spans="1:7" x14ac:dyDescent="0.2">
      <c r="A2392" s="259" t="s">
        <v>754</v>
      </c>
      <c r="B2392" s="259" t="s">
        <v>856</v>
      </c>
      <c r="C2392" s="259" t="s">
        <v>101</v>
      </c>
      <c r="D2392" s="259" t="s">
        <v>510</v>
      </c>
      <c r="E2392" s="259" t="str">
        <f t="shared" si="37"/>
        <v>K9320094304523211</v>
      </c>
      <c r="F2392" s="260">
        <v>600</v>
      </c>
      <c r="G2392" s="260">
        <v>452.76</v>
      </c>
    </row>
    <row r="2393" spans="1:7" x14ac:dyDescent="0.2">
      <c r="A2393" s="259" t="s">
        <v>754</v>
      </c>
      <c r="B2393" s="259" t="s">
        <v>856</v>
      </c>
      <c r="C2393" s="259" t="s">
        <v>101</v>
      </c>
      <c r="D2393" s="259" t="s">
        <v>539</v>
      </c>
      <c r="E2393" s="259" t="str">
        <f t="shared" si="37"/>
        <v>K9320094304523233</v>
      </c>
      <c r="F2393" s="260">
        <v>1000</v>
      </c>
      <c r="G2393" s="260">
        <v>0</v>
      </c>
    </row>
    <row r="2394" spans="1:7" x14ac:dyDescent="0.2">
      <c r="A2394" s="259" t="s">
        <v>754</v>
      </c>
      <c r="B2394" s="259" t="s">
        <v>856</v>
      </c>
      <c r="C2394" s="259" t="s">
        <v>101</v>
      </c>
      <c r="D2394" s="259" t="s">
        <v>511</v>
      </c>
      <c r="E2394" s="259" t="str">
        <f t="shared" si="37"/>
        <v>K9320094304523237</v>
      </c>
      <c r="F2394" s="260">
        <v>10000</v>
      </c>
      <c r="G2394" s="260">
        <v>0</v>
      </c>
    </row>
    <row r="2395" spans="1:7" x14ac:dyDescent="0.2">
      <c r="A2395" s="259" t="s">
        <v>754</v>
      </c>
      <c r="B2395" s="259" t="s">
        <v>856</v>
      </c>
      <c r="C2395" s="259" t="s">
        <v>101</v>
      </c>
      <c r="D2395" s="259" t="s">
        <v>552</v>
      </c>
      <c r="E2395" s="259" t="str">
        <f t="shared" si="37"/>
        <v>K9320094304524221</v>
      </c>
      <c r="F2395" s="260">
        <v>1400</v>
      </c>
      <c r="G2395" s="260">
        <v>0</v>
      </c>
    </row>
    <row r="2396" spans="1:7" x14ac:dyDescent="0.2">
      <c r="A2396" s="259" t="s">
        <v>754</v>
      </c>
      <c r="B2396" s="259" t="s">
        <v>856</v>
      </c>
      <c r="C2396" s="259" t="s">
        <v>101</v>
      </c>
      <c r="D2396" s="259" t="s">
        <v>560</v>
      </c>
      <c r="E2396" s="259" t="str">
        <f t="shared" si="37"/>
        <v>K9320094304524262</v>
      </c>
      <c r="F2396" s="260">
        <v>28400</v>
      </c>
      <c r="G2396" s="260">
        <v>0</v>
      </c>
    </row>
    <row r="2397" spans="1:7" x14ac:dyDescent="0.2">
      <c r="A2397" s="259" t="s">
        <v>755</v>
      </c>
      <c r="B2397" s="259" t="s">
        <v>856</v>
      </c>
      <c r="C2397" s="259" t="s">
        <v>101</v>
      </c>
      <c r="D2397" s="259" t="s">
        <v>526</v>
      </c>
      <c r="E2397" s="259" t="str">
        <f t="shared" si="37"/>
        <v>K9320104304523111</v>
      </c>
      <c r="F2397" s="260">
        <v>8500</v>
      </c>
      <c r="G2397" s="260">
        <v>5841.85</v>
      </c>
    </row>
    <row r="2398" spans="1:7" x14ac:dyDescent="0.2">
      <c r="A2398" s="259" t="s">
        <v>755</v>
      </c>
      <c r="B2398" s="259" t="s">
        <v>856</v>
      </c>
      <c r="C2398" s="259" t="s">
        <v>101</v>
      </c>
      <c r="D2398" s="259" t="s">
        <v>530</v>
      </c>
      <c r="E2398" s="259" t="str">
        <f t="shared" si="37"/>
        <v>K9320104304523132</v>
      </c>
      <c r="F2398" s="260">
        <v>1700</v>
      </c>
      <c r="G2398" s="260">
        <v>944.28</v>
      </c>
    </row>
    <row r="2399" spans="1:7" x14ac:dyDescent="0.2">
      <c r="A2399" s="259" t="s">
        <v>755</v>
      </c>
      <c r="B2399" s="259" t="s">
        <v>856</v>
      </c>
      <c r="C2399" s="259" t="s">
        <v>101</v>
      </c>
      <c r="D2399" s="259" t="s">
        <v>510</v>
      </c>
      <c r="E2399" s="259" t="str">
        <f t="shared" si="37"/>
        <v>K9320104304523211</v>
      </c>
      <c r="F2399" s="260">
        <v>1400</v>
      </c>
      <c r="G2399" s="260">
        <v>127.78</v>
      </c>
    </row>
    <row r="2400" spans="1:7" x14ac:dyDescent="0.2">
      <c r="A2400" s="259" t="s">
        <v>755</v>
      </c>
      <c r="B2400" s="259" t="s">
        <v>856</v>
      </c>
      <c r="C2400" s="259" t="s">
        <v>101</v>
      </c>
      <c r="D2400" s="259" t="s">
        <v>539</v>
      </c>
      <c r="E2400" s="259" t="str">
        <f t="shared" si="37"/>
        <v>K9320104304523233</v>
      </c>
      <c r="F2400" s="260">
        <v>800</v>
      </c>
      <c r="G2400" s="260">
        <v>48.75</v>
      </c>
    </row>
    <row r="2401" spans="1:7" x14ac:dyDescent="0.2">
      <c r="A2401" s="259" t="s">
        <v>755</v>
      </c>
      <c r="B2401" s="259" t="s">
        <v>856</v>
      </c>
      <c r="C2401" s="259" t="s">
        <v>101</v>
      </c>
      <c r="D2401" s="259" t="s">
        <v>511</v>
      </c>
      <c r="E2401" s="259" t="str">
        <f t="shared" si="37"/>
        <v>K9320104304523237</v>
      </c>
      <c r="F2401" s="260">
        <v>16800</v>
      </c>
      <c r="G2401" s="260">
        <v>257</v>
      </c>
    </row>
    <row r="2402" spans="1:7" x14ac:dyDescent="0.2">
      <c r="A2402" s="259" t="s">
        <v>755</v>
      </c>
      <c r="B2402" s="259" t="s">
        <v>856</v>
      </c>
      <c r="C2402" s="259" t="s">
        <v>101</v>
      </c>
      <c r="D2402" s="259" t="s">
        <v>552</v>
      </c>
      <c r="E2402" s="259" t="str">
        <f t="shared" si="37"/>
        <v>K9320104304524221</v>
      </c>
      <c r="F2402" s="260">
        <v>3400</v>
      </c>
      <c r="G2402" s="260">
        <v>0</v>
      </c>
    </row>
    <row r="2403" spans="1:7" x14ac:dyDescent="0.2">
      <c r="A2403" s="259" t="s">
        <v>756</v>
      </c>
      <c r="B2403" s="259" t="s">
        <v>856</v>
      </c>
      <c r="C2403" s="259" t="s">
        <v>101</v>
      </c>
      <c r="D2403" s="259" t="s">
        <v>526</v>
      </c>
      <c r="E2403" s="259" t="str">
        <f t="shared" si="37"/>
        <v>K9320114304523111</v>
      </c>
      <c r="F2403" s="260">
        <v>16000</v>
      </c>
      <c r="G2403" s="260">
        <v>7788.51</v>
      </c>
    </row>
    <row r="2404" spans="1:7" x14ac:dyDescent="0.2">
      <c r="A2404" s="259" t="s">
        <v>756</v>
      </c>
      <c r="B2404" s="259" t="s">
        <v>856</v>
      </c>
      <c r="C2404" s="259" t="s">
        <v>101</v>
      </c>
      <c r="D2404" s="259" t="s">
        <v>530</v>
      </c>
      <c r="E2404" s="259" t="str">
        <f t="shared" si="37"/>
        <v>K9320114304523132</v>
      </c>
      <c r="F2404" s="260">
        <v>4000</v>
      </c>
      <c r="G2404" s="260">
        <v>1272.5899999999999</v>
      </c>
    </row>
    <row r="2405" spans="1:7" x14ac:dyDescent="0.2">
      <c r="A2405" s="259" t="s">
        <v>756</v>
      </c>
      <c r="B2405" s="259" t="s">
        <v>856</v>
      </c>
      <c r="C2405" s="259" t="s">
        <v>101</v>
      </c>
      <c r="D2405" s="259" t="s">
        <v>510</v>
      </c>
      <c r="E2405" s="259" t="str">
        <f t="shared" si="37"/>
        <v>K9320114304523211</v>
      </c>
      <c r="F2405" s="260">
        <v>2400</v>
      </c>
      <c r="G2405" s="260">
        <v>113.56</v>
      </c>
    </row>
    <row r="2406" spans="1:7" x14ac:dyDescent="0.2">
      <c r="A2406" s="259" t="s">
        <v>756</v>
      </c>
      <c r="B2406" s="259" t="s">
        <v>856</v>
      </c>
      <c r="C2406" s="259" t="s">
        <v>101</v>
      </c>
      <c r="D2406" s="259" t="s">
        <v>539</v>
      </c>
      <c r="E2406" s="259" t="str">
        <f t="shared" si="37"/>
        <v>K9320114304523233</v>
      </c>
      <c r="F2406" s="260">
        <v>500</v>
      </c>
      <c r="G2406" s="260">
        <v>1.9</v>
      </c>
    </row>
    <row r="2407" spans="1:7" x14ac:dyDescent="0.2">
      <c r="A2407" s="259" t="s">
        <v>756</v>
      </c>
      <c r="B2407" s="259" t="s">
        <v>856</v>
      </c>
      <c r="C2407" s="259" t="s">
        <v>101</v>
      </c>
      <c r="D2407" s="259" t="s">
        <v>511</v>
      </c>
      <c r="E2407" s="259" t="str">
        <f t="shared" si="37"/>
        <v>K9320114304523237</v>
      </c>
      <c r="F2407" s="260">
        <v>3600</v>
      </c>
      <c r="G2407" s="260">
        <v>0</v>
      </c>
    </row>
    <row r="2408" spans="1:7" x14ac:dyDescent="0.2">
      <c r="A2408" s="259" t="s">
        <v>756</v>
      </c>
      <c r="B2408" s="259" t="s">
        <v>856</v>
      </c>
      <c r="C2408" s="259" t="s">
        <v>101</v>
      </c>
      <c r="D2408" s="259" t="s">
        <v>563</v>
      </c>
      <c r="E2408" s="259" t="str">
        <f t="shared" si="37"/>
        <v>K9320114304524231</v>
      </c>
      <c r="F2408" s="260">
        <v>8000</v>
      </c>
      <c r="G2408" s="260">
        <v>3237.5</v>
      </c>
    </row>
    <row r="2409" spans="1:7" x14ac:dyDescent="0.2">
      <c r="A2409" s="259" t="s">
        <v>756</v>
      </c>
      <c r="B2409" s="259" t="s">
        <v>856</v>
      </c>
      <c r="C2409" s="259" t="s">
        <v>101</v>
      </c>
      <c r="D2409" s="259" t="s">
        <v>560</v>
      </c>
      <c r="E2409" s="259" t="str">
        <f t="shared" si="37"/>
        <v>K9320114304524262</v>
      </c>
      <c r="F2409" s="260">
        <v>1200</v>
      </c>
      <c r="G2409" s="260">
        <v>0</v>
      </c>
    </row>
    <row r="2410" spans="1:7" x14ac:dyDescent="0.2">
      <c r="A2410" s="259" t="s">
        <v>757</v>
      </c>
      <c r="B2410" s="259" t="s">
        <v>856</v>
      </c>
      <c r="C2410" s="259" t="s">
        <v>101</v>
      </c>
      <c r="D2410" s="259" t="s">
        <v>846</v>
      </c>
      <c r="E2410" s="259" t="str">
        <f t="shared" si="37"/>
        <v>K9320124304524214</v>
      </c>
      <c r="F2410" s="260">
        <v>3500000</v>
      </c>
      <c r="G2410" s="260">
        <v>0</v>
      </c>
    </row>
    <row r="2411" spans="1:7" x14ac:dyDescent="0.2">
      <c r="A2411" s="259" t="s">
        <v>914</v>
      </c>
      <c r="B2411" s="259" t="s">
        <v>856</v>
      </c>
      <c r="C2411" s="259" t="s">
        <v>101</v>
      </c>
      <c r="D2411" s="259" t="s">
        <v>526</v>
      </c>
      <c r="E2411" s="259" t="str">
        <f t="shared" si="37"/>
        <v>T9320084304523111</v>
      </c>
      <c r="F2411" s="260">
        <v>0</v>
      </c>
      <c r="G2411" s="260">
        <v>0</v>
      </c>
    </row>
    <row r="2412" spans="1:7" x14ac:dyDescent="0.2">
      <c r="A2412" s="259" t="s">
        <v>914</v>
      </c>
      <c r="B2412" s="259" t="s">
        <v>856</v>
      </c>
      <c r="C2412" s="259" t="s">
        <v>101</v>
      </c>
      <c r="D2412" s="259" t="s">
        <v>530</v>
      </c>
      <c r="E2412" s="259" t="str">
        <f t="shared" si="37"/>
        <v>T9320084304523132</v>
      </c>
      <c r="F2412" s="260">
        <v>0</v>
      </c>
      <c r="G2412" s="260">
        <v>0</v>
      </c>
    </row>
    <row r="2413" spans="1:7" x14ac:dyDescent="0.2">
      <c r="A2413" s="259" t="s">
        <v>914</v>
      </c>
      <c r="B2413" s="259" t="s">
        <v>856</v>
      </c>
      <c r="C2413" s="259" t="s">
        <v>101</v>
      </c>
      <c r="D2413" s="259" t="s">
        <v>510</v>
      </c>
      <c r="E2413" s="259" t="str">
        <f t="shared" si="37"/>
        <v>T9320084304523211</v>
      </c>
      <c r="F2413" s="260">
        <v>0</v>
      </c>
      <c r="G2413" s="260">
        <v>0</v>
      </c>
    </row>
    <row r="2414" spans="1:7" x14ac:dyDescent="0.2">
      <c r="A2414" s="259" t="s">
        <v>914</v>
      </c>
      <c r="B2414" s="259" t="s">
        <v>856</v>
      </c>
      <c r="C2414" s="259" t="s">
        <v>101</v>
      </c>
      <c r="D2414" s="259" t="s">
        <v>539</v>
      </c>
      <c r="E2414" s="259" t="str">
        <f t="shared" si="37"/>
        <v>T9320084304523233</v>
      </c>
      <c r="F2414" s="260">
        <v>0</v>
      </c>
      <c r="G2414" s="260">
        <v>0</v>
      </c>
    </row>
    <row r="2415" spans="1:7" x14ac:dyDescent="0.2">
      <c r="A2415" s="259" t="s">
        <v>753</v>
      </c>
      <c r="B2415" s="259" t="s">
        <v>857</v>
      </c>
      <c r="C2415" s="259" t="s">
        <v>101</v>
      </c>
      <c r="D2415" s="259" t="s">
        <v>526</v>
      </c>
      <c r="E2415" s="259" t="str">
        <f t="shared" si="37"/>
        <v>K9320075104523111</v>
      </c>
      <c r="F2415" s="260">
        <v>3700</v>
      </c>
      <c r="G2415" s="260">
        <v>3185.64</v>
      </c>
    </row>
    <row r="2416" spans="1:7" x14ac:dyDescent="0.2">
      <c r="A2416" s="259" t="s">
        <v>753</v>
      </c>
      <c r="B2416" s="259" t="s">
        <v>857</v>
      </c>
      <c r="C2416" s="259" t="s">
        <v>101</v>
      </c>
      <c r="D2416" s="259" t="s">
        <v>530</v>
      </c>
      <c r="E2416" s="259" t="str">
        <f t="shared" si="37"/>
        <v>K9320075104523132</v>
      </c>
      <c r="F2416" s="260">
        <v>800</v>
      </c>
      <c r="G2416" s="260">
        <v>487.64</v>
      </c>
    </row>
    <row r="2417" spans="1:7" x14ac:dyDescent="0.2">
      <c r="A2417" s="259" t="s">
        <v>753</v>
      </c>
      <c r="B2417" s="259" t="s">
        <v>857</v>
      </c>
      <c r="C2417" s="259" t="s">
        <v>101</v>
      </c>
      <c r="D2417" s="259" t="s">
        <v>510</v>
      </c>
      <c r="E2417" s="259" t="str">
        <f t="shared" si="37"/>
        <v>K9320075104523211</v>
      </c>
      <c r="F2417" s="260">
        <v>2000</v>
      </c>
      <c r="G2417" s="260">
        <v>1292.68</v>
      </c>
    </row>
    <row r="2418" spans="1:7" x14ac:dyDescent="0.2">
      <c r="A2418" s="259" t="s">
        <v>753</v>
      </c>
      <c r="B2418" s="259" t="s">
        <v>857</v>
      </c>
      <c r="C2418" s="259" t="s">
        <v>101</v>
      </c>
      <c r="D2418" s="259" t="s">
        <v>539</v>
      </c>
      <c r="E2418" s="259" t="str">
        <f t="shared" si="37"/>
        <v>K9320075104523233</v>
      </c>
      <c r="F2418" s="260">
        <v>2000</v>
      </c>
      <c r="G2418" s="260">
        <v>21.72</v>
      </c>
    </row>
    <row r="2419" spans="1:7" x14ac:dyDescent="0.2">
      <c r="A2419" s="259" t="s">
        <v>753</v>
      </c>
      <c r="B2419" s="259" t="s">
        <v>857</v>
      </c>
      <c r="C2419" s="259" t="s">
        <v>101</v>
      </c>
      <c r="D2419" s="259" t="s">
        <v>511</v>
      </c>
      <c r="E2419" s="259" t="str">
        <f t="shared" si="37"/>
        <v>K9320075104523237</v>
      </c>
      <c r="F2419" s="260">
        <v>8107</v>
      </c>
      <c r="G2419" s="260">
        <v>0</v>
      </c>
    </row>
    <row r="2420" spans="1:7" x14ac:dyDescent="0.2">
      <c r="A2420" s="259" t="s">
        <v>753</v>
      </c>
      <c r="B2420" s="259" t="s">
        <v>857</v>
      </c>
      <c r="C2420" s="259" t="s">
        <v>101</v>
      </c>
      <c r="D2420" s="259" t="s">
        <v>552</v>
      </c>
      <c r="E2420" s="259" t="str">
        <f t="shared" si="37"/>
        <v>K9320075104524221</v>
      </c>
      <c r="F2420" s="260">
        <v>24000</v>
      </c>
      <c r="G2420" s="260">
        <v>13825</v>
      </c>
    </row>
    <row r="2421" spans="1:7" x14ac:dyDescent="0.2">
      <c r="A2421" s="259" t="s">
        <v>753</v>
      </c>
      <c r="B2421" s="259" t="s">
        <v>857</v>
      </c>
      <c r="C2421" s="259" t="s">
        <v>101</v>
      </c>
      <c r="D2421" s="259" t="s">
        <v>560</v>
      </c>
      <c r="E2421" s="259" t="str">
        <f t="shared" si="37"/>
        <v>K9320075104524262</v>
      </c>
      <c r="F2421" s="260">
        <v>2500</v>
      </c>
      <c r="G2421" s="260">
        <v>0</v>
      </c>
    </row>
    <row r="2422" spans="1:7" x14ac:dyDescent="0.2">
      <c r="A2422" s="259" t="s">
        <v>871</v>
      </c>
      <c r="B2422" s="259" t="s">
        <v>862</v>
      </c>
      <c r="C2422" s="259" t="s">
        <v>872</v>
      </c>
      <c r="D2422" s="259" t="s">
        <v>876</v>
      </c>
      <c r="E2422" s="259" t="str">
        <f t="shared" si="37"/>
        <v>55988886323</v>
      </c>
      <c r="F2422" s="260">
        <v>0</v>
      </c>
      <c r="G2422" s="260">
        <v>-40366.589999999997</v>
      </c>
    </row>
    <row r="2423" spans="1:7" x14ac:dyDescent="0.2">
      <c r="A2423" s="259" t="s">
        <v>871</v>
      </c>
      <c r="B2423" s="259" t="s">
        <v>862</v>
      </c>
      <c r="C2423" s="259" t="s">
        <v>872</v>
      </c>
      <c r="D2423" s="259" t="s">
        <v>910</v>
      </c>
      <c r="E2423" s="259" t="str">
        <f t="shared" si="37"/>
        <v>55988886324</v>
      </c>
      <c r="F2423" s="260">
        <v>0</v>
      </c>
      <c r="G2423" s="260">
        <v>-1600</v>
      </c>
    </row>
    <row r="2424" spans="1:7" x14ac:dyDescent="0.2">
      <c r="A2424" s="259" t="s">
        <v>753</v>
      </c>
      <c r="B2424" s="259" t="s">
        <v>862</v>
      </c>
      <c r="C2424" s="259" t="s">
        <v>101</v>
      </c>
      <c r="D2424" s="259" t="s">
        <v>526</v>
      </c>
      <c r="E2424" s="259" t="str">
        <f t="shared" si="37"/>
        <v>K93200755904523111</v>
      </c>
      <c r="F2424" s="260">
        <v>2300</v>
      </c>
      <c r="G2424" s="260">
        <v>0</v>
      </c>
    </row>
    <row r="2425" spans="1:7" x14ac:dyDescent="0.2">
      <c r="A2425" s="259" t="s">
        <v>753</v>
      </c>
      <c r="B2425" s="259" t="s">
        <v>862</v>
      </c>
      <c r="C2425" s="259" t="s">
        <v>101</v>
      </c>
      <c r="D2425" s="259" t="s">
        <v>530</v>
      </c>
      <c r="E2425" s="259" t="str">
        <f t="shared" si="37"/>
        <v>K93200755904523132</v>
      </c>
      <c r="F2425" s="260">
        <v>200</v>
      </c>
      <c r="G2425" s="260">
        <v>0</v>
      </c>
    </row>
    <row r="2426" spans="1:7" x14ac:dyDescent="0.2">
      <c r="A2426" s="259" t="s">
        <v>753</v>
      </c>
      <c r="B2426" s="259" t="s">
        <v>862</v>
      </c>
      <c r="C2426" s="259" t="s">
        <v>101</v>
      </c>
      <c r="D2426" s="259" t="s">
        <v>511</v>
      </c>
      <c r="E2426" s="259" t="str">
        <f t="shared" si="37"/>
        <v>K93200755904523237</v>
      </c>
      <c r="F2426" s="260">
        <v>45893</v>
      </c>
      <c r="G2426" s="260">
        <v>0</v>
      </c>
    </row>
    <row r="2427" spans="1:7" x14ac:dyDescent="0.2">
      <c r="A2427" s="259" t="s">
        <v>753</v>
      </c>
      <c r="B2427" s="259" t="s">
        <v>862</v>
      </c>
      <c r="C2427" s="259" t="s">
        <v>101</v>
      </c>
      <c r="D2427" s="259" t="s">
        <v>552</v>
      </c>
      <c r="E2427" s="259" t="str">
        <f t="shared" si="37"/>
        <v>K93200755904524221</v>
      </c>
      <c r="F2427" s="260">
        <v>10000</v>
      </c>
      <c r="G2427" s="260">
        <v>0</v>
      </c>
    </row>
    <row r="2428" spans="1:7" x14ac:dyDescent="0.2">
      <c r="A2428" s="259" t="s">
        <v>754</v>
      </c>
      <c r="B2428" s="259" t="s">
        <v>862</v>
      </c>
      <c r="C2428" s="259" t="s">
        <v>101</v>
      </c>
      <c r="D2428" s="259" t="s">
        <v>526</v>
      </c>
      <c r="E2428" s="259" t="str">
        <f t="shared" si="37"/>
        <v>K93200955904523111</v>
      </c>
      <c r="F2428" s="260">
        <v>14600</v>
      </c>
      <c r="G2428" s="260">
        <v>8793.5400000000009</v>
      </c>
    </row>
    <row r="2429" spans="1:7" x14ac:dyDescent="0.2">
      <c r="A2429" s="259" t="s">
        <v>754</v>
      </c>
      <c r="B2429" s="259" t="s">
        <v>862</v>
      </c>
      <c r="C2429" s="259" t="s">
        <v>101</v>
      </c>
      <c r="D2429" s="259" t="s">
        <v>530</v>
      </c>
      <c r="E2429" s="259" t="str">
        <f t="shared" si="37"/>
        <v>K93200955904523132</v>
      </c>
      <c r="F2429" s="260">
        <v>3000</v>
      </c>
      <c r="G2429" s="260">
        <v>1421.14</v>
      </c>
    </row>
    <row r="2430" spans="1:7" x14ac:dyDescent="0.2">
      <c r="A2430" s="259" t="s">
        <v>754</v>
      </c>
      <c r="B2430" s="259" t="s">
        <v>862</v>
      </c>
      <c r="C2430" s="259" t="s">
        <v>101</v>
      </c>
      <c r="D2430" s="259" t="s">
        <v>510</v>
      </c>
      <c r="E2430" s="259" t="str">
        <f t="shared" si="37"/>
        <v>K93200955904523211</v>
      </c>
      <c r="F2430" s="260">
        <v>2400</v>
      </c>
      <c r="G2430" s="260">
        <v>1811.03</v>
      </c>
    </row>
    <row r="2431" spans="1:7" x14ac:dyDescent="0.2">
      <c r="A2431" s="259" t="s">
        <v>754</v>
      </c>
      <c r="B2431" s="259" t="s">
        <v>862</v>
      </c>
      <c r="C2431" s="259" t="s">
        <v>101</v>
      </c>
      <c r="D2431" s="259" t="s">
        <v>539</v>
      </c>
      <c r="E2431" s="259" t="str">
        <f t="shared" si="37"/>
        <v>K93200955904523233</v>
      </c>
      <c r="F2431" s="260">
        <v>4000</v>
      </c>
      <c r="G2431" s="260">
        <v>0</v>
      </c>
    </row>
    <row r="2432" spans="1:7" x14ac:dyDescent="0.2">
      <c r="A2432" s="259" t="s">
        <v>754</v>
      </c>
      <c r="B2432" s="259" t="s">
        <v>862</v>
      </c>
      <c r="C2432" s="259" t="s">
        <v>101</v>
      </c>
      <c r="D2432" s="259" t="s">
        <v>511</v>
      </c>
      <c r="E2432" s="259" t="str">
        <f t="shared" si="37"/>
        <v>K93200955904523237</v>
      </c>
      <c r="F2432" s="260">
        <v>40000</v>
      </c>
      <c r="G2432" s="260">
        <v>0</v>
      </c>
    </row>
    <row r="2433" spans="1:7" x14ac:dyDescent="0.2">
      <c r="A2433" s="259" t="s">
        <v>754</v>
      </c>
      <c r="B2433" s="259" t="s">
        <v>862</v>
      </c>
      <c r="C2433" s="259" t="s">
        <v>101</v>
      </c>
      <c r="D2433" s="259" t="s">
        <v>552</v>
      </c>
      <c r="E2433" s="259" t="str">
        <f t="shared" si="37"/>
        <v>K93200955904524221</v>
      </c>
      <c r="F2433" s="260">
        <v>5600</v>
      </c>
      <c r="G2433" s="260">
        <v>0</v>
      </c>
    </row>
    <row r="2434" spans="1:7" x14ac:dyDescent="0.2">
      <c r="A2434" s="259" t="s">
        <v>754</v>
      </c>
      <c r="B2434" s="259" t="s">
        <v>862</v>
      </c>
      <c r="C2434" s="259" t="s">
        <v>101</v>
      </c>
      <c r="D2434" s="259" t="s">
        <v>560</v>
      </c>
      <c r="E2434" s="259" t="str">
        <f t="shared" si="37"/>
        <v>K93200955904524262</v>
      </c>
      <c r="F2434" s="260">
        <v>113600</v>
      </c>
      <c r="G2434" s="260">
        <v>0</v>
      </c>
    </row>
    <row r="2435" spans="1:7" x14ac:dyDescent="0.2">
      <c r="A2435" s="259" t="s">
        <v>755</v>
      </c>
      <c r="B2435" s="259" t="s">
        <v>862</v>
      </c>
      <c r="C2435" s="259" t="s">
        <v>101</v>
      </c>
      <c r="D2435" s="259" t="s">
        <v>526</v>
      </c>
      <c r="E2435" s="259" t="str">
        <f t="shared" ref="E2435:E2451" si="38">CONCATENATE(A2435,B2435,C2435,D2435)</f>
        <v>K93201055904523111</v>
      </c>
      <c r="F2435" s="260">
        <v>34000</v>
      </c>
      <c r="G2435" s="260">
        <v>23367.43</v>
      </c>
    </row>
    <row r="2436" spans="1:7" x14ac:dyDescent="0.2">
      <c r="A2436" s="259" t="s">
        <v>755</v>
      </c>
      <c r="B2436" s="259" t="s">
        <v>862</v>
      </c>
      <c r="C2436" s="259" t="s">
        <v>101</v>
      </c>
      <c r="D2436" s="259" t="s">
        <v>530</v>
      </c>
      <c r="E2436" s="259" t="str">
        <f t="shared" si="38"/>
        <v>K93201055904523132</v>
      </c>
      <c r="F2436" s="260">
        <v>6800</v>
      </c>
      <c r="G2436" s="260">
        <v>3777.12</v>
      </c>
    </row>
    <row r="2437" spans="1:7" x14ac:dyDescent="0.2">
      <c r="A2437" s="259" t="s">
        <v>755</v>
      </c>
      <c r="B2437" s="259" t="s">
        <v>862</v>
      </c>
      <c r="C2437" s="259" t="s">
        <v>101</v>
      </c>
      <c r="D2437" s="259" t="s">
        <v>510</v>
      </c>
      <c r="E2437" s="259" t="str">
        <f t="shared" si="38"/>
        <v>K93201055904523211</v>
      </c>
      <c r="F2437" s="260">
        <v>5600</v>
      </c>
      <c r="G2437" s="260">
        <v>511.12</v>
      </c>
    </row>
    <row r="2438" spans="1:7" x14ac:dyDescent="0.2">
      <c r="A2438" s="259" t="s">
        <v>755</v>
      </c>
      <c r="B2438" s="259" t="s">
        <v>862</v>
      </c>
      <c r="C2438" s="259" t="s">
        <v>101</v>
      </c>
      <c r="D2438" s="259" t="s">
        <v>539</v>
      </c>
      <c r="E2438" s="259" t="str">
        <f t="shared" si="38"/>
        <v>K93201055904523233</v>
      </c>
      <c r="F2438" s="260">
        <v>3200</v>
      </c>
      <c r="G2438" s="260">
        <v>195</v>
      </c>
    </row>
    <row r="2439" spans="1:7" x14ac:dyDescent="0.2">
      <c r="A2439" s="259" t="s">
        <v>755</v>
      </c>
      <c r="B2439" s="259" t="s">
        <v>862</v>
      </c>
      <c r="C2439" s="259" t="s">
        <v>101</v>
      </c>
      <c r="D2439" s="259" t="s">
        <v>511</v>
      </c>
      <c r="E2439" s="259" t="str">
        <f t="shared" si="38"/>
        <v>K93201055904523237</v>
      </c>
      <c r="F2439" s="260">
        <v>67200</v>
      </c>
      <c r="G2439" s="260">
        <v>1028</v>
      </c>
    </row>
    <row r="2440" spans="1:7" x14ac:dyDescent="0.2">
      <c r="A2440" s="259" t="s">
        <v>755</v>
      </c>
      <c r="B2440" s="259" t="s">
        <v>862</v>
      </c>
      <c r="C2440" s="259" t="s">
        <v>101</v>
      </c>
      <c r="D2440" s="259" t="s">
        <v>552</v>
      </c>
      <c r="E2440" s="259" t="str">
        <f t="shared" si="38"/>
        <v>K93201055904524221</v>
      </c>
      <c r="F2440" s="260">
        <v>13600</v>
      </c>
      <c r="G2440" s="260">
        <v>0</v>
      </c>
    </row>
    <row r="2441" spans="1:7" x14ac:dyDescent="0.2">
      <c r="A2441" s="259" t="s">
        <v>756</v>
      </c>
      <c r="B2441" s="259" t="s">
        <v>862</v>
      </c>
      <c r="C2441" s="259" t="s">
        <v>101</v>
      </c>
      <c r="D2441" s="259" t="s">
        <v>526</v>
      </c>
      <c r="E2441" s="259" t="str">
        <f t="shared" si="38"/>
        <v>K93201155904523111</v>
      </c>
      <c r="F2441" s="260">
        <v>64000</v>
      </c>
      <c r="G2441" s="260">
        <v>31154.03</v>
      </c>
    </row>
    <row r="2442" spans="1:7" x14ac:dyDescent="0.2">
      <c r="A2442" s="259" t="s">
        <v>756</v>
      </c>
      <c r="B2442" s="259" t="s">
        <v>862</v>
      </c>
      <c r="C2442" s="259" t="s">
        <v>101</v>
      </c>
      <c r="D2442" s="259" t="s">
        <v>530</v>
      </c>
      <c r="E2442" s="259" t="str">
        <f t="shared" si="38"/>
        <v>K93201155904523132</v>
      </c>
      <c r="F2442" s="260">
        <v>16000</v>
      </c>
      <c r="G2442" s="260">
        <v>5090.42</v>
      </c>
    </row>
    <row r="2443" spans="1:7" x14ac:dyDescent="0.2">
      <c r="A2443" s="259" t="s">
        <v>756</v>
      </c>
      <c r="B2443" s="259" t="s">
        <v>862</v>
      </c>
      <c r="C2443" s="259" t="s">
        <v>101</v>
      </c>
      <c r="D2443" s="259" t="s">
        <v>510</v>
      </c>
      <c r="E2443" s="259" t="str">
        <f t="shared" si="38"/>
        <v>K93201155904523211</v>
      </c>
      <c r="F2443" s="260">
        <v>9600</v>
      </c>
      <c r="G2443" s="260">
        <v>454.23</v>
      </c>
    </row>
    <row r="2444" spans="1:7" x14ac:dyDescent="0.2">
      <c r="A2444" s="259" t="s">
        <v>756</v>
      </c>
      <c r="B2444" s="259" t="s">
        <v>862</v>
      </c>
      <c r="C2444" s="259" t="s">
        <v>101</v>
      </c>
      <c r="D2444" s="259" t="s">
        <v>539</v>
      </c>
      <c r="E2444" s="259" t="str">
        <f t="shared" si="38"/>
        <v>K93201155904523233</v>
      </c>
      <c r="F2444" s="260">
        <v>2000</v>
      </c>
      <c r="G2444" s="260">
        <v>7.6</v>
      </c>
    </row>
    <row r="2445" spans="1:7" x14ac:dyDescent="0.2">
      <c r="A2445" s="259" t="s">
        <v>756</v>
      </c>
      <c r="B2445" s="259" t="s">
        <v>862</v>
      </c>
      <c r="C2445" s="259" t="s">
        <v>101</v>
      </c>
      <c r="D2445" s="259" t="s">
        <v>511</v>
      </c>
      <c r="E2445" s="259" t="str">
        <f t="shared" si="38"/>
        <v>K93201155904523237</v>
      </c>
      <c r="F2445" s="260">
        <v>14400</v>
      </c>
      <c r="G2445" s="260">
        <v>0</v>
      </c>
    </row>
    <row r="2446" spans="1:7" x14ac:dyDescent="0.2">
      <c r="A2446" s="259" t="s">
        <v>756</v>
      </c>
      <c r="B2446" s="259" t="s">
        <v>862</v>
      </c>
      <c r="C2446" s="259" t="s">
        <v>101</v>
      </c>
      <c r="D2446" s="259" t="s">
        <v>563</v>
      </c>
      <c r="E2446" s="259" t="str">
        <f t="shared" si="38"/>
        <v>K93201155904524231</v>
      </c>
      <c r="F2446" s="260">
        <v>32000</v>
      </c>
      <c r="G2446" s="260">
        <v>12950</v>
      </c>
    </row>
    <row r="2447" spans="1:7" x14ac:dyDescent="0.2">
      <c r="A2447" s="259" t="s">
        <v>756</v>
      </c>
      <c r="B2447" s="259" t="s">
        <v>862</v>
      </c>
      <c r="C2447" s="259" t="s">
        <v>101</v>
      </c>
      <c r="D2447" s="259" t="s">
        <v>560</v>
      </c>
      <c r="E2447" s="259" t="str">
        <f t="shared" si="38"/>
        <v>K93201155904524262</v>
      </c>
      <c r="F2447" s="260">
        <v>4800</v>
      </c>
      <c r="G2447" s="260">
        <v>0</v>
      </c>
    </row>
    <row r="2448" spans="1:7" x14ac:dyDescent="0.2">
      <c r="A2448" s="259" t="s">
        <v>914</v>
      </c>
      <c r="B2448" s="259" t="s">
        <v>862</v>
      </c>
      <c r="C2448" s="259" t="s">
        <v>101</v>
      </c>
      <c r="D2448" s="259" t="s">
        <v>526</v>
      </c>
      <c r="E2448" s="259" t="str">
        <f t="shared" si="38"/>
        <v>T93200855904523111</v>
      </c>
      <c r="F2448" s="260">
        <v>0</v>
      </c>
      <c r="G2448" s="260">
        <v>0</v>
      </c>
    </row>
    <row r="2449" spans="1:7" x14ac:dyDescent="0.2">
      <c r="A2449" s="259" t="s">
        <v>914</v>
      </c>
      <c r="B2449" s="259" t="s">
        <v>862</v>
      </c>
      <c r="C2449" s="259" t="s">
        <v>101</v>
      </c>
      <c r="D2449" s="259" t="s">
        <v>530</v>
      </c>
      <c r="E2449" s="259" t="str">
        <f t="shared" si="38"/>
        <v>T93200855904523132</v>
      </c>
      <c r="F2449" s="260">
        <v>0</v>
      </c>
      <c r="G2449" s="260">
        <v>0</v>
      </c>
    </row>
    <row r="2450" spans="1:7" x14ac:dyDescent="0.2">
      <c r="A2450" s="259" t="s">
        <v>914</v>
      </c>
      <c r="B2450" s="259" t="s">
        <v>862</v>
      </c>
      <c r="C2450" s="259" t="s">
        <v>101</v>
      </c>
      <c r="D2450" s="259" t="s">
        <v>510</v>
      </c>
      <c r="E2450" s="259" t="str">
        <f t="shared" si="38"/>
        <v>T93200855904523211</v>
      </c>
      <c r="F2450" s="260">
        <v>0</v>
      </c>
      <c r="G2450" s="260">
        <v>0</v>
      </c>
    </row>
    <row r="2451" spans="1:7" x14ac:dyDescent="0.2">
      <c r="A2451" s="259" t="s">
        <v>914</v>
      </c>
      <c r="B2451" s="259" t="s">
        <v>862</v>
      </c>
      <c r="C2451" s="259" t="s">
        <v>101</v>
      </c>
      <c r="D2451" s="259" t="s">
        <v>539</v>
      </c>
      <c r="E2451" s="259" t="str">
        <f t="shared" si="38"/>
        <v>T93200855904523233</v>
      </c>
      <c r="F2451" s="260">
        <v>0</v>
      </c>
      <c r="G2451" s="260">
        <v>0</v>
      </c>
    </row>
    <row r="2452" spans="1:7" x14ac:dyDescent="0.2">
      <c r="A2452" s="261" t="s">
        <v>871</v>
      </c>
      <c r="B2452" s="261" t="s">
        <v>871</v>
      </c>
      <c r="C2452" s="261" t="s">
        <v>871</v>
      </c>
      <c r="D2452" s="261" t="s">
        <v>871</v>
      </c>
      <c r="E2452" s="261"/>
      <c r="F2452" s="262">
        <f>SUM(F2:F2451)</f>
        <v>1736857295</v>
      </c>
      <c r="G2452" s="262">
        <f>SUM(G2:G2451)</f>
        <v>1031755621.1400006</v>
      </c>
    </row>
  </sheetData>
  <autoFilter ref="A1:G2452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ANALIZA</vt:lpstr>
      <vt:lpstr>izvori 1</vt:lpstr>
      <vt:lpstr>izvori 5</vt:lpstr>
      <vt:lpstr>konto 5 - izdaci</vt:lpstr>
      <vt:lpstr>iZVRŠENJE 22.08.</vt:lpstr>
      <vt:lpstr>ANALIZA!Print_Area</vt:lpstr>
      <vt:lpstr>'izvori 1'!Print_Area</vt:lpstr>
      <vt:lpstr>'izvori 5'!Print_Area</vt:lpstr>
      <vt:lpstr>'konto 5 - izdaci'!Print_Area</vt:lpstr>
      <vt:lpstr>ANALIZA!Print_Titles</vt:lpstr>
      <vt:lpstr>'izvori 5'!Print_Titles</vt:lpstr>
      <vt:lpstr>'konto 5 - izdaci'!Print_Titles</vt:lpstr>
    </vt:vector>
  </TitlesOfParts>
  <Manager/>
  <Company>RH - 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ikolar</dc:creator>
  <cp:keywords/>
  <dc:description/>
  <cp:lastModifiedBy>Kristina Dzakula</cp:lastModifiedBy>
  <cp:revision/>
  <cp:lastPrinted>2025-09-11T06:55:56Z</cp:lastPrinted>
  <dcterms:created xsi:type="dcterms:W3CDTF">2003-08-01T05:44:34Z</dcterms:created>
  <dcterms:modified xsi:type="dcterms:W3CDTF">2025-10-06T06:39:08Z</dcterms:modified>
  <cp:category/>
  <cp:contentStatus/>
</cp:coreProperties>
</file>